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any.bitar\ACTIVE\ICB group\2. Projects\LRCS-ITB 2021-015 Antelias Center Design\Sent\2021-11-15 - LRC-BTS ANT - Main Tender - NOV 2021\"/>
    </mc:Choice>
  </mc:AlternateContent>
  <bookViews>
    <workbookView xWindow="0" yWindow="0" windowWidth="20490" windowHeight="7455" tabRatio="909"/>
  </bookViews>
  <sheets>
    <sheet name="Cover" sheetId="106" r:id="rId1"/>
    <sheet name="Table of Contents" sheetId="27" r:id="rId2"/>
    <sheet name="Preamble Cover" sheetId="93" r:id="rId3"/>
    <sheet name="General Preambles" sheetId="94" r:id="rId4"/>
    <sheet name="1 - Cover" sheetId="75" r:id="rId5"/>
    <sheet name="1 - General Requirements" sheetId="76" r:id="rId6"/>
    <sheet name="1 - Collection" sheetId="77" r:id="rId7"/>
    <sheet name="2 - Cover" sheetId="22" r:id="rId8"/>
    <sheet name="2 - Siteworks" sheetId="10" r:id="rId9"/>
    <sheet name="2 - Collection" sheetId="78" r:id="rId10"/>
    <sheet name="3 - Cover" sheetId="23" r:id="rId11"/>
    <sheet name="3 - Concrete" sheetId="9" r:id="rId12"/>
    <sheet name="3 - Collection" sheetId="79" r:id="rId13"/>
    <sheet name="4 - Cover" sheetId="36" r:id="rId14"/>
    <sheet name="4 - Masonry" sheetId="37" r:id="rId15"/>
    <sheet name="4 - Collection" sheetId="80" r:id="rId16"/>
    <sheet name="6 - Cover" sheetId="42" r:id="rId17"/>
    <sheet name="6 - Wood and Plastics" sheetId="43" r:id="rId18"/>
    <sheet name="6 - Collection" sheetId="82" r:id="rId19"/>
    <sheet name="7 - Cover" sheetId="45" r:id="rId20"/>
    <sheet name="7 - Thermal and Moisture" sheetId="46" r:id="rId21"/>
    <sheet name="7 - Collection" sheetId="83" r:id="rId22"/>
    <sheet name="8 - Cover" sheetId="48" r:id="rId23"/>
    <sheet name="8 - Doors and Windows" sheetId="49" r:id="rId24"/>
    <sheet name="8 - Collection" sheetId="84" r:id="rId25"/>
    <sheet name="9 - Cover" sheetId="51" r:id="rId26"/>
    <sheet name="9 - Finishes" sheetId="52" r:id="rId27"/>
    <sheet name="9 - Collection" sheetId="85" r:id="rId28"/>
    <sheet name="10 - Cover" sheetId="54" r:id="rId29"/>
    <sheet name="10 - Specialties" sheetId="55" r:id="rId30"/>
    <sheet name="10 - Collection" sheetId="86" r:id="rId31"/>
    <sheet name="15 - Cover" sheetId="107" r:id="rId32"/>
    <sheet name="15 - Table of Contents" sheetId="109" r:id="rId33"/>
    <sheet name="15 - Preamble Cover " sheetId="110" r:id="rId34"/>
    <sheet name="15 - Preamble" sheetId="111" r:id="rId35"/>
    <sheet name="15.1 - Cover" sheetId="112" r:id="rId36"/>
    <sheet name="15.1 - Sanitary Works" sheetId="113" r:id="rId37"/>
    <sheet name="15.1 - Collection" sheetId="114" r:id="rId38"/>
    <sheet name="15.2 - Cover" sheetId="115" r:id="rId39"/>
    <sheet name="15.2 - HVAC Works" sheetId="116" r:id="rId40"/>
    <sheet name="15.2 - Collection" sheetId="117" r:id="rId41"/>
    <sheet name="15.3 - Cover" sheetId="118" r:id="rId42"/>
    <sheet name="15.3 - Fire Fighting Works" sheetId="119" r:id="rId43"/>
    <sheet name="15.3 - Collection" sheetId="120" r:id="rId44"/>
    <sheet name="15 - Summary Cover" sheetId="121" r:id="rId45"/>
    <sheet name="15 - Summary" sheetId="122" r:id="rId46"/>
    <sheet name="16 - Cover" sheetId="125" r:id="rId47"/>
    <sheet name="16 - Electrical" sheetId="126" r:id="rId48"/>
    <sheet name="16 - Collection" sheetId="129" r:id="rId49"/>
    <sheet name="Summary Cover" sheetId="19" r:id="rId50"/>
    <sheet name="Summary" sheetId="20" r:id="rId51"/>
  </sheets>
  <externalReferences>
    <externalReference r:id="rId52"/>
  </externalReferences>
  <definedNames>
    <definedName name="_15195.13.1" localSheetId="31">#REF!</definedName>
    <definedName name="_15195.13.1" localSheetId="34">#REF!</definedName>
    <definedName name="_15195.13.1" localSheetId="33">#REF!</definedName>
    <definedName name="_15195.13.1" localSheetId="45">#REF!</definedName>
    <definedName name="_15195.13.1" localSheetId="44">#REF!</definedName>
    <definedName name="_15195.13.1" localSheetId="32">#REF!</definedName>
    <definedName name="_15195.13.1" localSheetId="37">#REF!</definedName>
    <definedName name="_15195.13.1" localSheetId="35">#REF!</definedName>
    <definedName name="_15195.13.1" localSheetId="36">#REF!</definedName>
    <definedName name="_15195.13.1" localSheetId="40">#REF!</definedName>
    <definedName name="_15195.13.1" localSheetId="38">#REF!</definedName>
    <definedName name="_15195.13.1" localSheetId="39">#REF!</definedName>
    <definedName name="_15195.13.1" localSheetId="43">#REF!</definedName>
    <definedName name="_15195.13.1" localSheetId="41">#REF!</definedName>
    <definedName name="_15195.13.1" localSheetId="42">#REF!</definedName>
    <definedName name="_15195.13.1" localSheetId="48">#REF!</definedName>
    <definedName name="_15195.13.1" localSheetId="46">#REF!</definedName>
    <definedName name="_15195.13.1">#REF!</definedName>
    <definedName name="_15720.1.4" localSheetId="31">'[1]15.2 - HVAC Works'!#REF!</definedName>
    <definedName name="_15720.1.4" localSheetId="34">'[1]15.2 - HVAC Works'!#REF!</definedName>
    <definedName name="_15720.1.4" localSheetId="33">'[1]15.2 - HVAC Works'!#REF!</definedName>
    <definedName name="_15720.1.4" localSheetId="45">'[1]15.2 - HVAC Works'!#REF!</definedName>
    <definedName name="_15720.1.4" localSheetId="44">'[1]15.2 - HVAC Works'!#REF!</definedName>
    <definedName name="_15720.1.4" localSheetId="32">'[1]15.2 - HVAC Works'!#REF!</definedName>
    <definedName name="_15720.1.4" localSheetId="37">'[1]15.2 - HVAC Works'!#REF!</definedName>
    <definedName name="_15720.1.4" localSheetId="35">'[1]15.2 - HVAC Works'!#REF!</definedName>
    <definedName name="_15720.1.4" localSheetId="36">'[1]15.2 - HVAC Works'!#REF!</definedName>
    <definedName name="_15720.1.4" localSheetId="40">'[1]15.2 - HVAC Works'!#REF!</definedName>
    <definedName name="_15720.1.4" localSheetId="38">'[1]15.2 - HVAC Works'!#REF!</definedName>
    <definedName name="_15720.1.4" localSheetId="39">'15.2 - HVAC Works'!#REF!</definedName>
    <definedName name="_15720.1.4" localSheetId="43">'[1]15.2 - HVAC Works'!#REF!</definedName>
    <definedName name="_15720.1.4" localSheetId="41">'[1]15.2 - HVAC Works'!#REF!</definedName>
    <definedName name="_15720.1.4" localSheetId="42">'[1]15.2 - HVAC Works'!#REF!</definedName>
    <definedName name="_15720.1.4" localSheetId="48">#REF!</definedName>
    <definedName name="_15720.1.4" localSheetId="46">'[1]15.2 - HVAC Works'!#REF!</definedName>
    <definedName name="_15720.1.4">#REF!</definedName>
    <definedName name="_15763.1.10" localSheetId="31">'[1]15.2 - HVAC Works'!#REF!</definedName>
    <definedName name="_15763.1.10" localSheetId="34">'[1]15.2 - HVAC Works'!#REF!</definedName>
    <definedName name="_15763.1.10" localSheetId="33">'[1]15.2 - HVAC Works'!#REF!</definedName>
    <definedName name="_15763.1.10" localSheetId="45">'[1]15.2 - HVAC Works'!#REF!</definedName>
    <definedName name="_15763.1.10" localSheetId="44">'[1]15.2 - HVAC Works'!#REF!</definedName>
    <definedName name="_15763.1.10" localSheetId="32">'[1]15.2 - HVAC Works'!#REF!</definedName>
    <definedName name="_15763.1.10" localSheetId="37">'[1]15.2 - HVAC Works'!#REF!</definedName>
    <definedName name="_15763.1.10" localSheetId="35">'[1]15.2 - HVAC Works'!#REF!</definedName>
    <definedName name="_15763.1.10" localSheetId="36">'[1]15.2 - HVAC Works'!#REF!</definedName>
    <definedName name="_15763.1.10" localSheetId="40">'[1]15.2 - HVAC Works'!#REF!</definedName>
    <definedName name="_15763.1.10" localSheetId="38">'[1]15.2 - HVAC Works'!#REF!</definedName>
    <definedName name="_15763.1.10" localSheetId="39">'15.2 - HVAC Works'!#REF!</definedName>
    <definedName name="_15763.1.10" localSheetId="43">'[1]15.2 - HVAC Works'!#REF!</definedName>
    <definedName name="_15763.1.10" localSheetId="41">'[1]15.2 - HVAC Works'!#REF!</definedName>
    <definedName name="_15763.1.10" localSheetId="42">'[1]15.2 - HVAC Works'!#REF!</definedName>
    <definedName name="_15763.1.10" localSheetId="48">#REF!</definedName>
    <definedName name="_15763.1.10" localSheetId="46">'[1]15.2 - HVAC Works'!#REF!</definedName>
    <definedName name="_15763.1.10">#REF!</definedName>
    <definedName name="_15763.1.3" localSheetId="31">'[1]15.2 - HVAC Works'!#REF!</definedName>
    <definedName name="_15763.1.3" localSheetId="34">'[1]15.2 - HVAC Works'!#REF!</definedName>
    <definedName name="_15763.1.3" localSheetId="33">'[1]15.2 - HVAC Works'!#REF!</definedName>
    <definedName name="_15763.1.3" localSheetId="45">'[1]15.2 - HVAC Works'!#REF!</definedName>
    <definedName name="_15763.1.3" localSheetId="44">'[1]15.2 - HVAC Works'!#REF!</definedName>
    <definedName name="_15763.1.3" localSheetId="32">'[1]15.2 - HVAC Works'!#REF!</definedName>
    <definedName name="_15763.1.3" localSheetId="37">'[1]15.2 - HVAC Works'!#REF!</definedName>
    <definedName name="_15763.1.3" localSheetId="35">'[1]15.2 - HVAC Works'!#REF!</definedName>
    <definedName name="_15763.1.3" localSheetId="36">'[1]15.2 - HVAC Works'!#REF!</definedName>
    <definedName name="_15763.1.3" localSheetId="40">'[1]15.2 - HVAC Works'!#REF!</definedName>
    <definedName name="_15763.1.3" localSheetId="38">'[1]15.2 - HVAC Works'!#REF!</definedName>
    <definedName name="_15763.1.3" localSheetId="39">'15.2 - HVAC Works'!#REF!</definedName>
    <definedName name="_15763.1.3" localSheetId="43">'[1]15.2 - HVAC Works'!#REF!</definedName>
    <definedName name="_15763.1.3" localSheetId="41">'[1]15.2 - HVAC Works'!#REF!</definedName>
    <definedName name="_15763.1.3" localSheetId="42">'[1]15.2 - HVAC Works'!#REF!</definedName>
    <definedName name="_15763.1.3" localSheetId="48">#REF!</definedName>
    <definedName name="_15763.1.3" localSheetId="46">'[1]15.2 - HVAC Works'!#REF!</definedName>
    <definedName name="_15763.1.3">#REF!</definedName>
    <definedName name="_xlnm._FilterDatabase" localSheetId="36" hidden="1">'15.1 - Sanitary Works'!#REF!</definedName>
    <definedName name="_xlnm._FilterDatabase" localSheetId="39" hidden="1">'15.2 - HVAC Works'!$A$11:$F$11</definedName>
    <definedName name="_xlnm._FilterDatabase" localSheetId="42" hidden="1">'15.3 - Fire Fighting Works'!$A$11:$F$11</definedName>
    <definedName name="_xlnm.Print_Area" localSheetId="5">'1 - General Requirements'!$A$1:$F$166</definedName>
    <definedName name="_xlnm.Print_Area" localSheetId="29">'10 - Specialties'!$A$1:$F$144</definedName>
    <definedName name="_xlnm.Print_Area" localSheetId="36">'15.1 - Sanitary Works'!$A$1:$F$262</definedName>
    <definedName name="_xlnm.Print_Area" localSheetId="11">'3 - Concrete'!$A$1:$F$76</definedName>
    <definedName name="_xlnm.Print_Area" localSheetId="20">'7 - Thermal and Moisture'!$A$1:$F$60</definedName>
    <definedName name="_xlnm.Print_Area" localSheetId="23">'8 - Doors and Windows'!$A$1:$F$187</definedName>
    <definedName name="_xlnm.Print_Area" localSheetId="0">Cover!$A$1:$K$47</definedName>
    <definedName name="_xlnm.Print_Titles" localSheetId="6">'1 - Collection'!$1:$13</definedName>
    <definedName name="_xlnm.Print_Titles" localSheetId="5">'1 - General Requirements'!$1:$11</definedName>
    <definedName name="_xlnm.Print_Titles" localSheetId="30">'10 - Collection'!$1:$13</definedName>
    <definedName name="_xlnm.Print_Titles" localSheetId="29">'10 - Specialties'!$1:$11</definedName>
    <definedName name="_xlnm.Print_Titles" localSheetId="34">'15 - Preamble'!$1:$11</definedName>
    <definedName name="_xlnm.Print_Titles" localSheetId="45">'15 - Summary'!$1:$13</definedName>
    <definedName name="_xlnm.Print_Titles" localSheetId="32">'15 - Table of Contents'!$1:$13</definedName>
    <definedName name="_xlnm.Print_Titles" localSheetId="37">'15.1 - Collection'!$1:$13</definedName>
    <definedName name="_xlnm.Print_Titles" localSheetId="36">'15.1 - Sanitary Works'!$1:$11</definedName>
    <definedName name="_xlnm.Print_Titles" localSheetId="40">'15.2 - Collection'!$1:$13</definedName>
    <definedName name="_xlnm.Print_Titles" localSheetId="39">'15.2 - HVAC Works'!$1:$11</definedName>
    <definedName name="_xlnm.Print_Titles" localSheetId="43">'15.3 - Collection'!$1:$13</definedName>
    <definedName name="_xlnm.Print_Titles" localSheetId="42">'15.3 - Fire Fighting Works'!$1:$11</definedName>
    <definedName name="_xlnm.Print_Titles" localSheetId="48">'16 - Collection'!$1:$13</definedName>
    <definedName name="_xlnm.Print_Titles" localSheetId="47">'16 - Electrical'!$1:$11</definedName>
    <definedName name="_xlnm.Print_Titles" localSheetId="9">'2 - Collection'!$1:$13</definedName>
    <definedName name="_xlnm.Print_Titles" localSheetId="8">'2 - Siteworks'!$1:$11</definedName>
    <definedName name="_xlnm.Print_Titles" localSheetId="12">'3 - Collection'!$1:$13</definedName>
    <definedName name="_xlnm.Print_Titles" localSheetId="11">'3 - Concrete'!$1:$11</definedName>
    <definedName name="_xlnm.Print_Titles" localSheetId="15">'4 - Collection'!$1:$13</definedName>
    <definedName name="_xlnm.Print_Titles" localSheetId="14">'4 - Masonry'!$1:$11</definedName>
    <definedName name="_xlnm.Print_Titles" localSheetId="18">'6 - Collection'!$1:$13</definedName>
    <definedName name="_xlnm.Print_Titles" localSheetId="17">'6 - Wood and Plastics'!$1:$11</definedName>
    <definedName name="_xlnm.Print_Titles" localSheetId="21">'7 - Collection'!$1:$13</definedName>
    <definedName name="_xlnm.Print_Titles" localSheetId="20">'7 - Thermal and Moisture'!$1:$11</definedName>
    <definedName name="_xlnm.Print_Titles" localSheetId="24">'8 - Collection'!$1:$13</definedName>
    <definedName name="_xlnm.Print_Titles" localSheetId="23">'8 - Doors and Windows'!$1:$11</definedName>
    <definedName name="_xlnm.Print_Titles" localSheetId="27">'9 - Collection'!$1:$13</definedName>
    <definedName name="_xlnm.Print_Titles" localSheetId="26">'9 - Finishes'!$1:$11</definedName>
    <definedName name="_xlnm.Print_Titles" localSheetId="0">Cover!$1:$45</definedName>
    <definedName name="_xlnm.Print_Titles" localSheetId="3">'General Preambles'!$1:$11</definedName>
    <definedName name="_xlnm.Print_Titles" localSheetId="50">Summary!$1:$13</definedName>
    <definedName name="_xlnm.Print_Titles" localSheetId="1">'Table of Contents'!$9:$13</definedName>
  </definedNames>
  <calcPr calcId="152511"/>
</workbook>
</file>

<file path=xl/calcChain.xml><?xml version="1.0" encoding="utf-8"?>
<calcChain xmlns="http://schemas.openxmlformats.org/spreadsheetml/2006/main">
  <c r="A1" i="126" l="1"/>
  <c r="A1" i="20"/>
  <c r="F123" i="43" l="1"/>
  <c r="F107" i="43"/>
  <c r="F337" i="126"/>
  <c r="F76" i="9" l="1"/>
  <c r="F46" i="9" l="1"/>
  <c r="A1" i="54" l="1"/>
  <c r="F31" i="119" l="1"/>
  <c r="F257" i="113"/>
  <c r="F342" i="116" l="1"/>
  <c r="F338" i="116"/>
  <c r="F332" i="116"/>
  <c r="F328" i="116"/>
  <c r="F324" i="116"/>
  <c r="F318" i="116"/>
  <c r="F308" i="116"/>
  <c r="F304" i="116"/>
  <c r="F300" i="116"/>
  <c r="F296" i="116"/>
  <c r="F297" i="116"/>
  <c r="F292" i="116"/>
  <c r="F288" i="116"/>
  <c r="F284" i="116"/>
  <c r="F280" i="116"/>
  <c r="F276" i="116"/>
  <c r="F272" i="116"/>
  <c r="F268" i="116"/>
  <c r="F264" i="116"/>
  <c r="F14" i="77"/>
  <c r="F15" i="77"/>
  <c r="F16" i="77"/>
  <c r="F17" i="77"/>
  <c r="F18" i="77"/>
  <c r="F19" i="77"/>
  <c r="E19" i="77"/>
  <c r="A19" i="77"/>
  <c r="A121" i="76"/>
  <c r="A117" i="76"/>
  <c r="F138" i="76"/>
  <c r="F137" i="76"/>
  <c r="F119" i="76"/>
  <c r="F118" i="76"/>
  <c r="F50" i="52" l="1"/>
  <c r="F66" i="52"/>
  <c r="F48" i="52"/>
  <c r="F16" i="117" l="1"/>
  <c r="F15" i="117"/>
  <c r="A1" i="118"/>
  <c r="A1" i="115"/>
  <c r="A3" i="118"/>
  <c r="A3" i="115"/>
  <c r="A10" i="122"/>
  <c r="A1" i="121"/>
  <c r="A3" i="121"/>
  <c r="C17" i="120"/>
  <c r="C27" i="117"/>
  <c r="C25" i="114"/>
  <c r="F12" i="120"/>
  <c r="F12" i="117"/>
  <c r="F12" i="114"/>
  <c r="F8" i="129"/>
  <c r="F7" i="129"/>
  <c r="F8" i="120"/>
  <c r="F7" i="120"/>
  <c r="F6" i="120"/>
  <c r="F5" i="120"/>
  <c r="F8" i="117"/>
  <c r="F7" i="117"/>
  <c r="F6" i="117"/>
  <c r="F5" i="117"/>
  <c r="F8" i="114"/>
  <c r="F7" i="114"/>
  <c r="F6" i="114"/>
  <c r="F5" i="114"/>
  <c r="F7" i="119"/>
  <c r="A8" i="120"/>
  <c r="A7" i="120"/>
  <c r="A6" i="120"/>
  <c r="A5" i="120"/>
  <c r="A8" i="117"/>
  <c r="A7" i="117"/>
  <c r="A6" i="117"/>
  <c r="A5" i="117"/>
  <c r="A8" i="114"/>
  <c r="A7" i="114"/>
  <c r="A6" i="114"/>
  <c r="A5" i="114"/>
  <c r="A5" i="86"/>
  <c r="A6" i="86"/>
  <c r="A7" i="86"/>
  <c r="A8" i="86"/>
  <c r="A8" i="122"/>
  <c r="F7" i="116"/>
  <c r="E10" i="119"/>
  <c r="F10" i="119" s="1"/>
  <c r="E10" i="116"/>
  <c r="F10" i="116" s="1"/>
  <c r="E10" i="113"/>
  <c r="F10" i="113" s="1"/>
  <c r="A8" i="126"/>
  <c r="A8" i="119"/>
  <c r="A8" i="116"/>
  <c r="A8" i="113"/>
  <c r="A8" i="111"/>
  <c r="A8" i="109"/>
  <c r="A16" i="122"/>
  <c r="A15" i="122"/>
  <c r="A14" i="122"/>
  <c r="G6" i="122"/>
  <c r="F6" i="119"/>
  <c r="F6" i="116"/>
  <c r="G5" i="122"/>
  <c r="F5" i="119"/>
  <c r="F5" i="116"/>
  <c r="F5" i="113"/>
  <c r="F5" i="111"/>
  <c r="A4" i="109"/>
  <c r="A3" i="109"/>
  <c r="A2" i="109"/>
  <c r="A1" i="109"/>
  <c r="A4" i="111"/>
  <c r="A3" i="111"/>
  <c r="A2" i="111"/>
  <c r="A1" i="111"/>
  <c r="A4" i="113"/>
  <c r="A3" i="113"/>
  <c r="A2" i="113"/>
  <c r="A1" i="113"/>
  <c r="A4" i="114"/>
  <c r="A3" i="114"/>
  <c r="A2" i="114"/>
  <c r="A1" i="114"/>
  <c r="A4" i="116"/>
  <c r="A3" i="116"/>
  <c r="A2" i="116"/>
  <c r="A1" i="116"/>
  <c r="A4" i="117"/>
  <c r="A3" i="117"/>
  <c r="A2" i="117"/>
  <c r="A1" i="117"/>
  <c r="A4" i="119"/>
  <c r="A3" i="119"/>
  <c r="A2" i="119"/>
  <c r="A1" i="119"/>
  <c r="A4" i="120"/>
  <c r="A3" i="120"/>
  <c r="A2" i="120"/>
  <c r="A1" i="120"/>
  <c r="A4" i="122"/>
  <c r="A3" i="122"/>
  <c r="A2" i="122"/>
  <c r="A1" i="122"/>
  <c r="A4" i="126"/>
  <c r="A3" i="126"/>
  <c r="A2" i="126"/>
  <c r="A4" i="129"/>
  <c r="A3" i="129"/>
  <c r="A2" i="129"/>
  <c r="A1" i="129"/>
  <c r="A24" i="20"/>
  <c r="A23" i="20"/>
  <c r="F14" i="129"/>
  <c r="F6" i="126"/>
  <c r="F6" i="129" s="1"/>
  <c r="F5" i="126"/>
  <c r="F5" i="129" s="1"/>
  <c r="E14" i="129"/>
  <c r="A14" i="129" s="1"/>
  <c r="F12" i="129"/>
  <c r="A8" i="129"/>
  <c r="A7" i="129"/>
  <c r="A6" i="129"/>
  <c r="A5" i="129"/>
  <c r="G6" i="20"/>
  <c r="E15" i="129" l="1"/>
  <c r="E16" i="129" s="1"/>
  <c r="A1" i="125"/>
  <c r="A15" i="129"/>
  <c r="A7" i="126"/>
  <c r="A6" i="126"/>
  <c r="A5" i="126"/>
  <c r="A7" i="122"/>
  <c r="A6" i="122"/>
  <c r="A5" i="122"/>
  <c r="A7" i="119"/>
  <c r="A6" i="119"/>
  <c r="A5" i="119"/>
  <c r="A7" i="116"/>
  <c r="A6" i="116"/>
  <c r="A5" i="116"/>
  <c r="A7" i="113"/>
  <c r="A6" i="113"/>
  <c r="A5" i="113"/>
  <c r="A3" i="112"/>
  <c r="F6" i="113"/>
  <c r="F7" i="113"/>
  <c r="A1" i="112"/>
  <c r="A7" i="111"/>
  <c r="A6" i="111"/>
  <c r="A5" i="111"/>
  <c r="A1" i="110"/>
  <c r="F6" i="111"/>
  <c r="G6" i="109"/>
  <c r="A7" i="109"/>
  <c r="A6" i="109"/>
  <c r="A5" i="109"/>
  <c r="A1" i="107"/>
  <c r="A27" i="27"/>
  <c r="F426" i="126"/>
  <c r="F422" i="126"/>
  <c r="F418" i="126"/>
  <c r="F414" i="126"/>
  <c r="F410" i="126"/>
  <c r="F406" i="126"/>
  <c r="F402" i="126"/>
  <c r="A402" i="126"/>
  <c r="A406" i="126" s="1"/>
  <c r="A410" i="126" s="1"/>
  <c r="A414" i="126" s="1"/>
  <c r="A418" i="126" s="1"/>
  <c r="A422" i="126" s="1"/>
  <c r="A426" i="126" s="1"/>
  <c r="F394" i="126"/>
  <c r="F390" i="126"/>
  <c r="A390" i="126"/>
  <c r="A394" i="126" s="1"/>
  <c r="F386" i="126"/>
  <c r="F380" i="126"/>
  <c r="F379" i="126"/>
  <c r="F378" i="126"/>
  <c r="F376" i="126"/>
  <c r="F375" i="126"/>
  <c r="F374" i="126"/>
  <c r="F370" i="126"/>
  <c r="F368" i="126"/>
  <c r="F367" i="126"/>
  <c r="F366" i="126"/>
  <c r="A366" i="126"/>
  <c r="A370" i="126" s="1"/>
  <c r="A374" i="126" s="1"/>
  <c r="A378" i="126" s="1"/>
  <c r="F364" i="126"/>
  <c r="F363" i="126"/>
  <c r="F362" i="126"/>
  <c r="F358" i="126"/>
  <c r="F356" i="126"/>
  <c r="F355" i="126"/>
  <c r="F354" i="126"/>
  <c r="F352" i="126"/>
  <c r="F351" i="126"/>
  <c r="F350" i="126"/>
  <c r="F348" i="126"/>
  <c r="F347" i="126"/>
  <c r="F346" i="126"/>
  <c r="A346" i="126"/>
  <c r="A350" i="126" s="1"/>
  <c r="A354" i="126" s="1"/>
  <c r="A358" i="126" s="1"/>
  <c r="F342" i="126"/>
  <c r="F340" i="126"/>
  <c r="F339" i="126"/>
  <c r="F338" i="126"/>
  <c r="F336" i="126"/>
  <c r="F335" i="126"/>
  <c r="F334" i="126"/>
  <c r="F330" i="126"/>
  <c r="F329" i="126"/>
  <c r="F326" i="126"/>
  <c r="F325" i="126"/>
  <c r="F324" i="126"/>
  <c r="F323" i="126"/>
  <c r="F322" i="126"/>
  <c r="F321" i="126"/>
  <c r="F320" i="126"/>
  <c r="F319" i="126"/>
  <c r="F318" i="126"/>
  <c r="F317" i="126"/>
  <c r="F316" i="126"/>
  <c r="F315" i="126"/>
  <c r="F314" i="126"/>
  <c r="F313" i="126"/>
  <c r="F312" i="126"/>
  <c r="F311" i="126"/>
  <c r="F310" i="126"/>
  <c r="F309" i="126"/>
  <c r="F308" i="126"/>
  <c r="F307" i="126"/>
  <c r="F306" i="126"/>
  <c r="F22" i="129" s="1"/>
  <c r="A306" i="126"/>
  <c r="A310" i="126" s="1"/>
  <c r="A314" i="126" s="1"/>
  <c r="A318" i="126" s="1"/>
  <c r="A322" i="126" s="1"/>
  <c r="A326" i="126" s="1"/>
  <c r="A330" i="126" s="1"/>
  <c r="A334" i="126" s="1"/>
  <c r="F305" i="126"/>
  <c r="F304" i="126"/>
  <c r="F303" i="126"/>
  <c r="F302" i="126"/>
  <c r="F300" i="126"/>
  <c r="F299" i="126"/>
  <c r="F298" i="126"/>
  <c r="F297" i="126"/>
  <c r="F296" i="126"/>
  <c r="F295" i="126"/>
  <c r="F294" i="126"/>
  <c r="F293" i="126"/>
  <c r="F292" i="126"/>
  <c r="F291" i="126"/>
  <c r="F286" i="126"/>
  <c r="F282" i="126"/>
  <c r="F278" i="126"/>
  <c r="F274" i="126"/>
  <c r="F272" i="126"/>
  <c r="F271" i="126"/>
  <c r="F270" i="126"/>
  <c r="F268" i="126"/>
  <c r="F267" i="126"/>
  <c r="F266" i="126"/>
  <c r="F264" i="126"/>
  <c r="F263" i="126"/>
  <c r="F262" i="126"/>
  <c r="F260" i="126"/>
  <c r="F259" i="126"/>
  <c r="F258" i="126"/>
  <c r="F256" i="126"/>
  <c r="F255" i="126"/>
  <c r="F254" i="126"/>
  <c r="F252" i="126"/>
  <c r="F251" i="126"/>
  <c r="F250" i="126"/>
  <c r="F249" i="126"/>
  <c r="F248" i="126"/>
  <c r="F247" i="126"/>
  <c r="F246" i="126"/>
  <c r="F245" i="126"/>
  <c r="F244" i="126"/>
  <c r="F243" i="126"/>
  <c r="F242" i="126"/>
  <c r="F241" i="126"/>
  <c r="F240" i="126"/>
  <c r="F239" i="126"/>
  <c r="F238" i="126"/>
  <c r="F265" i="126" s="1"/>
  <c r="F20" i="129" s="1"/>
  <c r="F237" i="126"/>
  <c r="F236" i="126"/>
  <c r="F235" i="126"/>
  <c r="F234" i="126"/>
  <c r="F233" i="126"/>
  <c r="F232" i="126"/>
  <c r="F231" i="126"/>
  <c r="F230" i="126"/>
  <c r="F228" i="126"/>
  <c r="F227" i="126"/>
  <c r="A227" i="126"/>
  <c r="F226" i="126"/>
  <c r="F225" i="126"/>
  <c r="F220" i="126"/>
  <c r="F216" i="126"/>
  <c r="F212" i="126"/>
  <c r="F210" i="126"/>
  <c r="F209" i="126"/>
  <c r="F208" i="126"/>
  <c r="F207" i="126"/>
  <c r="F206" i="126"/>
  <c r="F205" i="126"/>
  <c r="F204" i="126"/>
  <c r="F203" i="126"/>
  <c r="F202" i="126"/>
  <c r="F201" i="126"/>
  <c r="F200" i="126"/>
  <c r="F199" i="126"/>
  <c r="F198" i="126"/>
  <c r="F197" i="126"/>
  <c r="F196" i="126"/>
  <c r="F195" i="126"/>
  <c r="F194" i="126"/>
  <c r="F193" i="126"/>
  <c r="F192" i="126"/>
  <c r="A192" i="126"/>
  <c r="A198" i="126" s="1"/>
  <c r="F191" i="126"/>
  <c r="F190" i="126"/>
  <c r="F189" i="126"/>
  <c r="F187" i="126"/>
  <c r="F186" i="126"/>
  <c r="F185" i="126"/>
  <c r="F184" i="126"/>
  <c r="F183" i="126"/>
  <c r="F182" i="126"/>
  <c r="D181" i="126"/>
  <c r="F181" i="126" s="1"/>
  <c r="F180" i="126"/>
  <c r="F179" i="126"/>
  <c r="F177" i="126"/>
  <c r="F176" i="126"/>
  <c r="F175" i="126"/>
  <c r="F173" i="126"/>
  <c r="F172" i="126"/>
  <c r="F171" i="126"/>
  <c r="F170" i="126"/>
  <c r="F169" i="126"/>
  <c r="F168" i="126"/>
  <c r="F167" i="126"/>
  <c r="F165" i="126"/>
  <c r="F164" i="126"/>
  <c r="F163" i="126"/>
  <c r="F162" i="126"/>
  <c r="F161" i="126"/>
  <c r="F160" i="126"/>
  <c r="F159" i="126"/>
  <c r="F158" i="126"/>
  <c r="F157" i="126"/>
  <c r="F156" i="126"/>
  <c r="F155" i="126"/>
  <c r="F154" i="126"/>
  <c r="F153" i="126"/>
  <c r="F149" i="126"/>
  <c r="F145" i="126"/>
  <c r="F143" i="126"/>
  <c r="F142" i="126"/>
  <c r="F141" i="126"/>
  <c r="F152" i="126" s="1"/>
  <c r="F17" i="129" s="1"/>
  <c r="F140" i="126"/>
  <c r="F139" i="126"/>
  <c r="F138" i="126"/>
  <c r="F137" i="126"/>
  <c r="F136" i="126"/>
  <c r="F135" i="126"/>
  <c r="F134" i="126"/>
  <c r="F133" i="126"/>
  <c r="F132" i="126"/>
  <c r="F131" i="126"/>
  <c r="F130" i="126"/>
  <c r="F129" i="126"/>
  <c r="F128" i="126"/>
  <c r="F127" i="126"/>
  <c r="F123" i="126"/>
  <c r="F122" i="126"/>
  <c r="F121" i="126"/>
  <c r="F120" i="126"/>
  <c r="F119" i="126"/>
  <c r="F117" i="126"/>
  <c r="F116" i="126"/>
  <c r="F115" i="126"/>
  <c r="F114" i="126"/>
  <c r="F113" i="126"/>
  <c r="A113" i="126"/>
  <c r="A131" i="126" s="1"/>
  <c r="A153" i="126" s="1"/>
  <c r="F112" i="126"/>
  <c r="F111" i="126"/>
  <c r="F110" i="126"/>
  <c r="F109" i="126"/>
  <c r="F107" i="126"/>
  <c r="F104" i="126"/>
  <c r="F102" i="126"/>
  <c r="F101" i="126"/>
  <c r="F100" i="126"/>
  <c r="F99" i="126"/>
  <c r="F98" i="126"/>
  <c r="F97" i="126"/>
  <c r="F96" i="126"/>
  <c r="F95" i="126"/>
  <c r="F94" i="126"/>
  <c r="F93" i="126"/>
  <c r="F92" i="126"/>
  <c r="F91" i="126"/>
  <c r="F90" i="126"/>
  <c r="F89" i="126"/>
  <c r="A89" i="126"/>
  <c r="F87" i="126"/>
  <c r="F86" i="126"/>
  <c r="F85" i="126"/>
  <c r="F81" i="126"/>
  <c r="F77" i="126"/>
  <c r="F73" i="126"/>
  <c r="F69" i="126"/>
  <c r="F65" i="126"/>
  <c r="F61" i="126"/>
  <c r="F58" i="126"/>
  <c r="F55" i="126"/>
  <c r="F54" i="126"/>
  <c r="F53" i="126"/>
  <c r="F51" i="126"/>
  <c r="F50" i="126"/>
  <c r="F49" i="126"/>
  <c r="F48" i="126"/>
  <c r="F47" i="126"/>
  <c r="F46" i="126"/>
  <c r="F45" i="126"/>
  <c r="F44" i="126"/>
  <c r="F43" i="126"/>
  <c r="F42" i="126"/>
  <c r="F41" i="126"/>
  <c r="F40" i="126"/>
  <c r="F39" i="126"/>
  <c r="F38" i="126"/>
  <c r="F37" i="126"/>
  <c r="F36" i="126"/>
  <c r="F35" i="126"/>
  <c r="F34" i="126"/>
  <c r="F33" i="126"/>
  <c r="F32" i="126"/>
  <c r="F31" i="126"/>
  <c r="F30" i="126"/>
  <c r="F29" i="126"/>
  <c r="F28" i="126"/>
  <c r="F27" i="126"/>
  <c r="F26" i="126"/>
  <c r="F25" i="126"/>
  <c r="F24" i="126"/>
  <c r="F23" i="126"/>
  <c r="F22" i="126"/>
  <c r="F21" i="126"/>
  <c r="F20" i="126"/>
  <c r="F19" i="126"/>
  <c r="F18" i="126"/>
  <c r="F17" i="126"/>
  <c r="F16" i="126"/>
  <c r="F15" i="126"/>
  <c r="F14" i="126"/>
  <c r="A14" i="126"/>
  <c r="A31" i="126" s="1"/>
  <c r="A42" i="126" s="1"/>
  <c r="F13" i="126"/>
  <c r="F12" i="126"/>
  <c r="G12" i="122"/>
  <c r="E14" i="120"/>
  <c r="A14" i="120" s="1"/>
  <c r="F34" i="119"/>
  <c r="F33" i="119"/>
  <c r="F32" i="119"/>
  <c r="F30" i="119"/>
  <c r="F29" i="119"/>
  <c r="A29" i="119"/>
  <c r="F28" i="119"/>
  <c r="F27" i="119"/>
  <c r="F24" i="119"/>
  <c r="F22" i="119"/>
  <c r="F20" i="119"/>
  <c r="F19" i="119"/>
  <c r="F18" i="119"/>
  <c r="F17" i="119"/>
  <c r="F16" i="119"/>
  <c r="F15" i="119"/>
  <c r="F14" i="119"/>
  <c r="B14" i="119"/>
  <c r="F13" i="119"/>
  <c r="F12" i="119"/>
  <c r="E14" i="117"/>
  <c r="E15" i="117" s="1"/>
  <c r="F370" i="116"/>
  <c r="F369" i="116"/>
  <c r="F368" i="116"/>
  <c r="F367" i="116"/>
  <c r="F366" i="116"/>
  <c r="F365" i="116"/>
  <c r="F360" i="116"/>
  <c r="F356" i="116"/>
  <c r="F352" i="116"/>
  <c r="F346" i="116"/>
  <c r="F316" i="116"/>
  <c r="F314" i="116"/>
  <c r="F313" i="116"/>
  <c r="F312" i="116"/>
  <c r="F311" i="116"/>
  <c r="F309" i="116"/>
  <c r="F306" i="116"/>
  <c r="F305" i="116"/>
  <c r="F302" i="116"/>
  <c r="F301" i="116"/>
  <c r="F299" i="116"/>
  <c r="F298" i="116"/>
  <c r="F295" i="116"/>
  <c r="F294" i="116"/>
  <c r="F293" i="116"/>
  <c r="F291" i="116"/>
  <c r="F290" i="116"/>
  <c r="F289" i="116"/>
  <c r="F287" i="116"/>
  <c r="F286" i="116"/>
  <c r="F285" i="116"/>
  <c r="F282" i="116"/>
  <c r="F281" i="116"/>
  <c r="F278" i="116"/>
  <c r="F277" i="116"/>
  <c r="F274" i="116"/>
  <c r="F273" i="116"/>
  <c r="F271" i="116"/>
  <c r="F270" i="116"/>
  <c r="F269" i="116"/>
  <c r="F267" i="116"/>
  <c r="F266" i="116"/>
  <c r="F265" i="116"/>
  <c r="F262" i="116"/>
  <c r="F260" i="116"/>
  <c r="F259" i="116"/>
  <c r="F258" i="116"/>
  <c r="F257" i="116"/>
  <c r="F256" i="116"/>
  <c r="F255" i="116"/>
  <c r="F254" i="116"/>
  <c r="F253" i="116"/>
  <c r="F252" i="116"/>
  <c r="F251" i="116"/>
  <c r="F250" i="116"/>
  <c r="F249" i="116"/>
  <c r="F248" i="116"/>
  <c r="F247" i="116"/>
  <c r="F246" i="116"/>
  <c r="F245" i="116"/>
  <c r="F244" i="116"/>
  <c r="F242" i="116"/>
  <c r="F241" i="116"/>
  <c r="F240" i="116"/>
  <c r="F239" i="116"/>
  <c r="F238" i="116"/>
  <c r="F237" i="116"/>
  <c r="F236" i="116"/>
  <c r="F235" i="116"/>
  <c r="F234" i="116"/>
  <c r="F233" i="116"/>
  <c r="F231" i="116"/>
  <c r="F230" i="116"/>
  <c r="F229" i="116"/>
  <c r="F228" i="116"/>
  <c r="F227" i="116"/>
  <c r="F226" i="116"/>
  <c r="F225" i="116"/>
  <c r="F224" i="116"/>
  <c r="F223" i="116"/>
  <c r="F222" i="116"/>
  <c r="F221" i="116"/>
  <c r="B221" i="116"/>
  <c r="F220" i="116"/>
  <c r="F219" i="116"/>
  <c r="F217" i="116"/>
  <c r="F216" i="116"/>
  <c r="F215" i="116"/>
  <c r="F214" i="116"/>
  <c r="F213" i="116"/>
  <c r="F212" i="116"/>
  <c r="F211" i="116"/>
  <c r="F210" i="116"/>
  <c r="F209" i="116"/>
  <c r="F208" i="116"/>
  <c r="F207" i="116"/>
  <c r="F206" i="116"/>
  <c r="F203" i="116"/>
  <c r="F202" i="116"/>
  <c r="F201" i="116"/>
  <c r="F200" i="116"/>
  <c r="F199" i="116"/>
  <c r="F198" i="116"/>
  <c r="F197" i="116"/>
  <c r="F196" i="116"/>
  <c r="F195" i="116"/>
  <c r="F194" i="116"/>
  <c r="F193" i="116"/>
  <c r="F192" i="116"/>
  <c r="F191" i="116"/>
  <c r="F189" i="116"/>
  <c r="F188" i="116"/>
  <c r="F187" i="116"/>
  <c r="F186" i="116"/>
  <c r="F185" i="116"/>
  <c r="F184" i="116"/>
  <c r="F183" i="116"/>
  <c r="F182" i="116"/>
  <c r="F181" i="116"/>
  <c r="F180" i="116"/>
  <c r="F179" i="116"/>
  <c r="F178" i="116"/>
  <c r="F177" i="116"/>
  <c r="F176" i="116"/>
  <c r="F175" i="116"/>
  <c r="F174" i="116"/>
  <c r="F173" i="116"/>
  <c r="F172" i="116"/>
  <c r="B172" i="116"/>
  <c r="F171" i="116"/>
  <c r="F168" i="116"/>
  <c r="F167" i="116"/>
  <c r="F166" i="116"/>
  <c r="F164" i="116"/>
  <c r="F163" i="116"/>
  <c r="F162" i="116"/>
  <c r="F159" i="116"/>
  <c r="F158" i="116"/>
  <c r="F157" i="116"/>
  <c r="F155" i="116"/>
  <c r="F154" i="116"/>
  <c r="F153" i="116"/>
  <c r="F151" i="116"/>
  <c r="F150" i="116"/>
  <c r="F149" i="116"/>
  <c r="F147" i="116"/>
  <c r="F146" i="116"/>
  <c r="F145" i="116"/>
  <c r="F143" i="116"/>
  <c r="F142" i="116"/>
  <c r="F141" i="116"/>
  <c r="F137" i="116"/>
  <c r="F136" i="116"/>
  <c r="F135" i="116"/>
  <c r="F134" i="116"/>
  <c r="F133" i="116"/>
  <c r="F132" i="116"/>
  <c r="F131" i="116"/>
  <c r="F127" i="116"/>
  <c r="F126" i="116"/>
  <c r="F125" i="116"/>
  <c r="F124" i="116"/>
  <c r="F123" i="116"/>
  <c r="F122" i="116"/>
  <c r="F121" i="116"/>
  <c r="F120" i="116"/>
  <c r="F119" i="116"/>
  <c r="B119" i="116"/>
  <c r="F118" i="116"/>
  <c r="F117" i="116"/>
  <c r="F114" i="116"/>
  <c r="F113" i="116"/>
  <c r="F112" i="116"/>
  <c r="F111" i="116"/>
  <c r="F110" i="116"/>
  <c r="B110" i="116"/>
  <c r="F109" i="116"/>
  <c r="F108" i="116"/>
  <c r="F107" i="116"/>
  <c r="F105" i="116"/>
  <c r="F104" i="116"/>
  <c r="F103" i="116"/>
  <c r="F102" i="116"/>
  <c r="F101" i="116"/>
  <c r="F100" i="116"/>
  <c r="F99" i="116"/>
  <c r="F98" i="116"/>
  <c r="F97" i="116"/>
  <c r="F96" i="116"/>
  <c r="F95" i="116"/>
  <c r="F94" i="116"/>
  <c r="F93" i="116"/>
  <c r="F91" i="116"/>
  <c r="F87" i="116"/>
  <c r="F83" i="116"/>
  <c r="F79" i="116"/>
  <c r="F75" i="116"/>
  <c r="F67" i="116"/>
  <c r="F63" i="116"/>
  <c r="F59" i="116"/>
  <c r="F55" i="116"/>
  <c r="F51" i="116"/>
  <c r="F47" i="116"/>
  <c r="F43" i="116"/>
  <c r="F39" i="116"/>
  <c r="F35" i="116"/>
  <c r="F31" i="116"/>
  <c r="F27" i="116"/>
  <c r="F26" i="116"/>
  <c r="F25" i="116"/>
  <c r="F24" i="116"/>
  <c r="F22" i="116"/>
  <c r="F21" i="116"/>
  <c r="F20" i="116"/>
  <c r="F19" i="116"/>
  <c r="F18" i="116"/>
  <c r="F17" i="116"/>
  <c r="F16" i="116"/>
  <c r="F15" i="116"/>
  <c r="F14" i="116"/>
  <c r="B14" i="116"/>
  <c r="F13" i="116"/>
  <c r="F12" i="116"/>
  <c r="F23" i="116" s="1"/>
  <c r="F14" i="117" s="1"/>
  <c r="E14" i="114"/>
  <c r="E15" i="114" s="1"/>
  <c r="F260" i="113"/>
  <c r="F259" i="113"/>
  <c r="F258" i="113"/>
  <c r="F256" i="113"/>
  <c r="F255" i="113"/>
  <c r="F253" i="113"/>
  <c r="F252" i="113"/>
  <c r="F251" i="113"/>
  <c r="F250" i="113"/>
  <c r="F249" i="113"/>
  <c r="F247" i="113"/>
  <c r="F246" i="113"/>
  <c r="F245" i="113"/>
  <c r="F244" i="113"/>
  <c r="F243" i="113"/>
  <c r="F241" i="113"/>
  <c r="F240" i="113"/>
  <c r="F238" i="113"/>
  <c r="F234" i="113"/>
  <c r="F230" i="113"/>
  <c r="F228" i="113"/>
  <c r="F227" i="113"/>
  <c r="F226" i="113"/>
  <c r="F225" i="113"/>
  <c r="F224" i="113"/>
  <c r="A224" i="113"/>
  <c r="F223" i="113"/>
  <c r="F222" i="113"/>
  <c r="B222" i="113"/>
  <c r="F221" i="113"/>
  <c r="F220" i="113"/>
  <c r="F218" i="113"/>
  <c r="F217" i="113"/>
  <c r="F216" i="113"/>
  <c r="A216" i="113"/>
  <c r="F215" i="113"/>
  <c r="F214" i="113"/>
  <c r="F213" i="113"/>
  <c r="F212" i="113"/>
  <c r="F210" i="113"/>
  <c r="F209" i="113"/>
  <c r="F208" i="113"/>
  <c r="F207" i="113"/>
  <c r="F205" i="113"/>
  <c r="F203" i="113"/>
  <c r="F200" i="113"/>
  <c r="F198" i="113"/>
  <c r="F196" i="113"/>
  <c r="F195" i="113"/>
  <c r="F194" i="113"/>
  <c r="F190" i="113"/>
  <c r="F188" i="113"/>
  <c r="F187" i="113"/>
  <c r="F186" i="113"/>
  <c r="F184" i="113"/>
  <c r="F183" i="113"/>
  <c r="F182" i="113"/>
  <c r="F180" i="113"/>
  <c r="F179" i="113"/>
  <c r="F178" i="113"/>
  <c r="F177" i="113"/>
  <c r="F176" i="113"/>
  <c r="F175" i="113"/>
  <c r="F174" i="113"/>
  <c r="F172" i="113"/>
  <c r="F171" i="113"/>
  <c r="F170" i="113"/>
  <c r="F169" i="113"/>
  <c r="F168" i="113"/>
  <c r="F167" i="113"/>
  <c r="B167" i="113"/>
  <c r="F166" i="113"/>
  <c r="F165" i="113"/>
  <c r="F163" i="113"/>
  <c r="F162" i="113"/>
  <c r="F161" i="113"/>
  <c r="F160" i="113"/>
  <c r="F159" i="113"/>
  <c r="F158" i="113"/>
  <c r="F157" i="113"/>
  <c r="F156" i="113"/>
  <c r="F154" i="113"/>
  <c r="F153" i="113"/>
  <c r="F152" i="113"/>
  <c r="F150" i="113"/>
  <c r="F149" i="113"/>
  <c r="F148" i="113"/>
  <c r="F147" i="113"/>
  <c r="F146" i="113"/>
  <c r="F145" i="113"/>
  <c r="F144" i="113"/>
  <c r="F142" i="113"/>
  <c r="F141" i="113"/>
  <c r="F140" i="113"/>
  <c r="F139" i="113"/>
  <c r="F138" i="113"/>
  <c r="F137" i="113"/>
  <c r="F136" i="113"/>
  <c r="F135" i="113"/>
  <c r="F134" i="113"/>
  <c r="F133" i="113"/>
  <c r="F132" i="113"/>
  <c r="F131" i="113"/>
  <c r="F130" i="113"/>
  <c r="D129" i="113"/>
  <c r="F129" i="113" s="1"/>
  <c r="F128" i="113"/>
  <c r="F127" i="113"/>
  <c r="F126" i="113"/>
  <c r="F125" i="113"/>
  <c r="D125" i="113"/>
  <c r="F124" i="113"/>
  <c r="F123" i="113"/>
  <c r="F122" i="113"/>
  <c r="D121" i="113"/>
  <c r="F121" i="113" s="1"/>
  <c r="F119" i="113"/>
  <c r="F118" i="113"/>
  <c r="F117" i="113"/>
  <c r="F116" i="113"/>
  <c r="F115" i="113"/>
  <c r="F114" i="113"/>
  <c r="F113" i="113"/>
  <c r="F112" i="113"/>
  <c r="F111" i="113"/>
  <c r="F108" i="113"/>
  <c r="F107" i="113"/>
  <c r="F106" i="113"/>
  <c r="F104" i="113"/>
  <c r="F102" i="113"/>
  <c r="F101" i="113"/>
  <c r="F99" i="113"/>
  <c r="F98" i="113"/>
  <c r="F97" i="113"/>
  <c r="F96" i="113"/>
  <c r="F94" i="113"/>
  <c r="F93" i="113"/>
  <c r="F92" i="113"/>
  <c r="F90" i="113"/>
  <c r="F89" i="113"/>
  <c r="F88" i="113"/>
  <c r="F86" i="113"/>
  <c r="F85" i="113"/>
  <c r="F84" i="113"/>
  <c r="F83" i="113"/>
  <c r="F82" i="113"/>
  <c r="F81" i="113"/>
  <c r="F80" i="113"/>
  <c r="F79" i="113"/>
  <c r="F110" i="113" s="1"/>
  <c r="F16" i="114" s="1"/>
  <c r="F78" i="113"/>
  <c r="F77" i="113"/>
  <c r="F76" i="113"/>
  <c r="F75" i="113"/>
  <c r="F74" i="113"/>
  <c r="F73" i="113"/>
  <c r="F72" i="113"/>
  <c r="B72" i="113"/>
  <c r="F71" i="113"/>
  <c r="F70" i="113"/>
  <c r="F68" i="113"/>
  <c r="F67" i="113"/>
  <c r="F66" i="113"/>
  <c r="D65" i="113"/>
  <c r="F65" i="113" s="1"/>
  <c r="F64" i="113"/>
  <c r="F63" i="113"/>
  <c r="F62" i="113"/>
  <c r="F61" i="113"/>
  <c r="F60" i="113"/>
  <c r="D59" i="113"/>
  <c r="F59" i="113" s="1"/>
  <c r="F58" i="113"/>
  <c r="F57" i="113"/>
  <c r="F56" i="113"/>
  <c r="D55" i="113"/>
  <c r="F55" i="113" s="1"/>
  <c r="F54" i="113"/>
  <c r="F53" i="113"/>
  <c r="F51" i="113"/>
  <c r="F49" i="113"/>
  <c r="F45" i="113"/>
  <c r="F43" i="113"/>
  <c r="F42" i="113"/>
  <c r="F41" i="113"/>
  <c r="F40" i="113"/>
  <c r="F39" i="113"/>
  <c r="F38" i="113"/>
  <c r="F37" i="113"/>
  <c r="F36" i="113"/>
  <c r="F35" i="113"/>
  <c r="F34" i="113"/>
  <c r="F33" i="113"/>
  <c r="F69" i="113" s="1"/>
  <c r="F15" i="114" s="1"/>
  <c r="F32" i="113"/>
  <c r="F31" i="113"/>
  <c r="F29" i="113"/>
  <c r="B29" i="113"/>
  <c r="F28" i="113"/>
  <c r="F27" i="113"/>
  <c r="F25" i="113"/>
  <c r="F24" i="113"/>
  <c r="F23" i="113"/>
  <c r="D22" i="113"/>
  <c r="F22" i="113" s="1"/>
  <c r="F21" i="113"/>
  <c r="F20" i="113"/>
  <c r="F19" i="113"/>
  <c r="F18" i="113"/>
  <c r="D18" i="113"/>
  <c r="F17" i="113"/>
  <c r="F16" i="113"/>
  <c r="F15" i="113"/>
  <c r="F14" i="113"/>
  <c r="B14" i="113"/>
  <c r="F13" i="113"/>
  <c r="F12" i="113"/>
  <c r="F183" i="111"/>
  <c r="F182" i="111"/>
  <c r="F181" i="111"/>
  <c r="F180" i="111"/>
  <c r="F179" i="111"/>
  <c r="F178" i="111"/>
  <c r="F177" i="111"/>
  <c r="F176" i="111"/>
  <c r="F175" i="111"/>
  <c r="F174" i="111"/>
  <c r="F173" i="111"/>
  <c r="F172" i="111"/>
  <c r="F171" i="111"/>
  <c r="F170" i="111"/>
  <c r="F169" i="111"/>
  <c r="F168" i="111"/>
  <c r="F167" i="111"/>
  <c r="F166" i="111"/>
  <c r="F165" i="111"/>
  <c r="F164" i="111"/>
  <c r="F163" i="111"/>
  <c r="F162" i="111"/>
  <c r="F161" i="111"/>
  <c r="F160" i="111"/>
  <c r="F159" i="111"/>
  <c r="F158" i="111"/>
  <c r="F157" i="111"/>
  <c r="F156" i="111"/>
  <c r="F155" i="111"/>
  <c r="F154" i="111"/>
  <c r="F153" i="111"/>
  <c r="F152" i="111"/>
  <c r="F151" i="111"/>
  <c r="F150" i="111"/>
  <c r="F149" i="111"/>
  <c r="F148" i="111"/>
  <c r="F147" i="111"/>
  <c r="F146" i="111"/>
  <c r="F145" i="111"/>
  <c r="F144" i="111"/>
  <c r="F143" i="111"/>
  <c r="F142" i="111"/>
  <c r="F141" i="111"/>
  <c r="F140" i="111"/>
  <c r="F139" i="111"/>
  <c r="F138" i="111"/>
  <c r="F137" i="111"/>
  <c r="F136" i="111"/>
  <c r="F135" i="111"/>
  <c r="F134" i="111"/>
  <c r="F133" i="111"/>
  <c r="F132" i="111"/>
  <c r="F131" i="111"/>
  <c r="F130" i="111"/>
  <c r="F129" i="111"/>
  <c r="F128" i="111"/>
  <c r="F127" i="111"/>
  <c r="F126" i="111"/>
  <c r="F125" i="111"/>
  <c r="F124" i="111"/>
  <c r="F123" i="111"/>
  <c r="F122" i="111"/>
  <c r="F121" i="111"/>
  <c r="F120" i="111"/>
  <c r="F119" i="111"/>
  <c r="F118" i="111"/>
  <c r="F117" i="111"/>
  <c r="F116" i="111"/>
  <c r="F115" i="111"/>
  <c r="F114" i="111"/>
  <c r="F113" i="111"/>
  <c r="F112" i="111"/>
  <c r="F111" i="111"/>
  <c r="F110" i="111"/>
  <c r="F109" i="111"/>
  <c r="F108" i="111"/>
  <c r="F107" i="111"/>
  <c r="F106" i="111"/>
  <c r="F105" i="111"/>
  <c r="F104" i="111"/>
  <c r="F103" i="111"/>
  <c r="F102" i="111"/>
  <c r="F101" i="111"/>
  <c r="F100" i="111"/>
  <c r="F99" i="111"/>
  <c r="F98" i="111"/>
  <c r="F97" i="111"/>
  <c r="F96" i="111"/>
  <c r="F95" i="111"/>
  <c r="F94" i="111"/>
  <c r="F93" i="111"/>
  <c r="F92" i="111"/>
  <c r="F91" i="111"/>
  <c r="F90" i="111"/>
  <c r="F89" i="111"/>
  <c r="F88" i="111"/>
  <c r="F87" i="111"/>
  <c r="F86" i="111"/>
  <c r="F85" i="111"/>
  <c r="F84" i="111"/>
  <c r="F83" i="111"/>
  <c r="F82" i="111"/>
  <c r="F81" i="111"/>
  <c r="F80" i="111"/>
  <c r="F79" i="111"/>
  <c r="F78" i="111"/>
  <c r="F77" i="111"/>
  <c r="F76" i="111"/>
  <c r="F75" i="111"/>
  <c r="F74" i="111"/>
  <c r="F73" i="111"/>
  <c r="F72" i="111"/>
  <c r="F71" i="111"/>
  <c r="F70" i="111"/>
  <c r="F69" i="111"/>
  <c r="F68" i="111"/>
  <c r="F67" i="111"/>
  <c r="F66" i="111"/>
  <c r="F65" i="111"/>
  <c r="F64" i="111"/>
  <c r="F63" i="111"/>
  <c r="F62" i="111"/>
  <c r="F61" i="111"/>
  <c r="F60" i="111"/>
  <c r="F59" i="111"/>
  <c r="F58" i="111"/>
  <c r="F57" i="111"/>
  <c r="F56" i="111"/>
  <c r="F55" i="111"/>
  <c r="F54" i="111"/>
  <c r="F53" i="111"/>
  <c r="F52" i="111"/>
  <c r="F51" i="111"/>
  <c r="F50" i="111"/>
  <c r="F49" i="111"/>
  <c r="F48" i="111"/>
  <c r="F47" i="111"/>
  <c r="F46" i="111"/>
  <c r="F45" i="111"/>
  <c r="F44" i="111"/>
  <c r="F43" i="111"/>
  <c r="F42" i="111"/>
  <c r="F41" i="111"/>
  <c r="F40" i="111"/>
  <c r="F39" i="111"/>
  <c r="F38" i="111"/>
  <c r="F37" i="111"/>
  <c r="F36" i="111"/>
  <c r="F35" i="111"/>
  <c r="F34" i="111"/>
  <c r="F33" i="111"/>
  <c r="F32" i="111"/>
  <c r="F31" i="111"/>
  <c r="F30" i="111"/>
  <c r="F29" i="111"/>
  <c r="F28" i="111"/>
  <c r="F27" i="111"/>
  <c r="F26" i="111"/>
  <c r="F25" i="111"/>
  <c r="F24" i="111"/>
  <c r="F23" i="111"/>
  <c r="F22" i="111"/>
  <c r="F21" i="111"/>
  <c r="F20" i="111"/>
  <c r="F19" i="111"/>
  <c r="F18" i="111"/>
  <c r="F17" i="111"/>
  <c r="F16" i="111"/>
  <c r="F15" i="111"/>
  <c r="F14" i="111"/>
  <c r="A14" i="111"/>
  <c r="A21" i="111" s="1"/>
  <c r="A73" i="111" s="1"/>
  <c r="A132" i="111" s="1"/>
  <c r="A1" i="94"/>
  <c r="A19" i="109"/>
  <c r="A14" i="109"/>
  <c r="A10" i="109"/>
  <c r="E17" i="129" l="1"/>
  <c r="A16" i="129"/>
  <c r="F118" i="126"/>
  <c r="F16" i="129" s="1"/>
  <c r="F188" i="126"/>
  <c r="F18" i="129" s="1"/>
  <c r="F224" i="126"/>
  <c r="F19" i="129" s="1"/>
  <c r="F301" i="126"/>
  <c r="F21" i="129" s="1"/>
  <c r="F397" i="126"/>
  <c r="F24" i="129" s="1"/>
  <c r="F84" i="126"/>
  <c r="F15" i="129" s="1"/>
  <c r="F361" i="126"/>
  <c r="F23" i="129" s="1"/>
  <c r="F36" i="119"/>
  <c r="F14" i="120" s="1"/>
  <c r="F17" i="120" s="1"/>
  <c r="G16" i="122" s="1"/>
  <c r="F116" i="116"/>
  <c r="F17" i="117" s="1"/>
  <c r="F204" i="116"/>
  <c r="F19" i="117" s="1"/>
  <c r="F374" i="116"/>
  <c r="F24" i="117" s="1"/>
  <c r="F160" i="116"/>
  <c r="F18" i="117" s="1"/>
  <c r="F310" i="116"/>
  <c r="F22" i="117" s="1"/>
  <c r="F349" i="116"/>
  <c r="F23" i="117" s="1"/>
  <c r="F164" i="113"/>
  <c r="F18" i="114" s="1"/>
  <c r="F201" i="113"/>
  <c r="F19" i="114" s="1"/>
  <c r="F248" i="113"/>
  <c r="F21" i="114" s="1"/>
  <c r="F26" i="113"/>
  <c r="F14" i="114" s="1"/>
  <c r="F219" i="113"/>
  <c r="F20" i="114" s="1"/>
  <c r="F262" i="113"/>
  <c r="F22" i="114" s="1"/>
  <c r="F243" i="116"/>
  <c r="F20" i="117" s="1"/>
  <c r="F283" i="116"/>
  <c r="F21" i="117" s="1"/>
  <c r="F430" i="126"/>
  <c r="F25" i="129" s="1"/>
  <c r="E16" i="117"/>
  <c r="A15" i="117"/>
  <c r="A14" i="117"/>
  <c r="E16" i="114"/>
  <c r="A15" i="114"/>
  <c r="A14" i="114"/>
  <c r="F143" i="113"/>
  <c r="F17" i="114" s="1"/>
  <c r="A71" i="94"/>
  <c r="E18" i="129" l="1"/>
  <c r="A17" i="129"/>
  <c r="F27" i="129"/>
  <c r="G24" i="20" s="1"/>
  <c r="F27" i="117"/>
  <c r="G15" i="122" s="1"/>
  <c r="F25" i="114"/>
  <c r="G14" i="122" s="1"/>
  <c r="E17" i="117"/>
  <c r="A16" i="117"/>
  <c r="E17" i="114"/>
  <c r="A16" i="114"/>
  <c r="E18" i="77"/>
  <c r="A18" i="77" s="1"/>
  <c r="E17" i="77"/>
  <c r="A17" i="77"/>
  <c r="A97" i="76"/>
  <c r="A101" i="76" s="1"/>
  <c r="A105" i="76" s="1"/>
  <c r="A109" i="76" s="1"/>
  <c r="A113" i="76" s="1"/>
  <c r="A125" i="76" s="1"/>
  <c r="A132" i="76" s="1"/>
  <c r="A136" i="76" s="1"/>
  <c r="F111" i="76"/>
  <c r="F110" i="76"/>
  <c r="F107" i="76"/>
  <c r="F106" i="76"/>
  <c r="F127" i="76"/>
  <c r="F126" i="76"/>
  <c r="F134" i="76"/>
  <c r="F133" i="76"/>
  <c r="F123" i="76"/>
  <c r="F122" i="76"/>
  <c r="F115" i="76"/>
  <c r="F114" i="76"/>
  <c r="F103" i="76"/>
  <c r="F102" i="76"/>
  <c r="F99" i="76"/>
  <c r="F98" i="76"/>
  <c r="F95" i="76"/>
  <c r="F94" i="76"/>
  <c r="F91" i="76"/>
  <c r="F80" i="76"/>
  <c r="F79" i="76"/>
  <c r="F77" i="76"/>
  <c r="F75" i="76"/>
  <c r="F74" i="76"/>
  <c r="F72" i="76"/>
  <c r="F66" i="76"/>
  <c r="F65" i="76"/>
  <c r="F62" i="76"/>
  <c r="E19" i="129" l="1"/>
  <c r="A18" i="129"/>
  <c r="G19" i="122"/>
  <c r="G23" i="20" s="1"/>
  <c r="E18" i="117"/>
  <c r="A17" i="117"/>
  <c r="E18" i="114"/>
  <c r="A17" i="114"/>
  <c r="F21" i="77"/>
  <c r="E20" i="129" l="1"/>
  <c r="A19" i="129"/>
  <c r="E19" i="117"/>
  <c r="A18" i="117"/>
  <c r="E19" i="114"/>
  <c r="A18" i="114"/>
  <c r="A33" i="106"/>
  <c r="B31" i="20"/>
  <c r="E17" i="86"/>
  <c r="E18" i="86" s="1"/>
  <c r="A17" i="86"/>
  <c r="F103" i="55"/>
  <c r="A20" i="129" l="1"/>
  <c r="E21" i="129"/>
  <c r="E20" i="117"/>
  <c r="A19" i="117"/>
  <c r="E20" i="114"/>
  <c r="A19" i="114"/>
  <c r="E19" i="86"/>
  <c r="A19" i="86" s="1"/>
  <c r="A18" i="86"/>
  <c r="E19" i="84"/>
  <c r="A19" i="84"/>
  <c r="E18" i="84"/>
  <c r="A18" i="84"/>
  <c r="E15" i="83"/>
  <c r="A15" i="83"/>
  <c r="E14" i="80"/>
  <c r="A14" i="80" s="1"/>
  <c r="E22" i="129" l="1"/>
  <c r="A21" i="129"/>
  <c r="E21" i="117"/>
  <c r="A20" i="117"/>
  <c r="E21" i="114"/>
  <c r="A20" i="114"/>
  <c r="F71" i="55"/>
  <c r="F70" i="55"/>
  <c r="F69" i="55"/>
  <c r="E23" i="129" l="1"/>
  <c r="A22" i="129"/>
  <c r="E22" i="117"/>
  <c r="A21" i="117"/>
  <c r="E22" i="114"/>
  <c r="A22" i="114" s="1"/>
  <c r="A21" i="114"/>
  <c r="F136" i="55"/>
  <c r="F135" i="55"/>
  <c r="F134" i="55"/>
  <c r="F133" i="55"/>
  <c r="F132" i="55"/>
  <c r="F131" i="55"/>
  <c r="F97" i="55"/>
  <c r="F96" i="55"/>
  <c r="F95" i="55"/>
  <c r="F128" i="55"/>
  <c r="F127" i="55"/>
  <c r="F126" i="55"/>
  <c r="F124" i="55"/>
  <c r="F123" i="55"/>
  <c r="F122" i="55"/>
  <c r="F120" i="55"/>
  <c r="F119" i="55"/>
  <c r="F118" i="55"/>
  <c r="F111" i="55"/>
  <c r="F110" i="55"/>
  <c r="F109" i="55"/>
  <c r="A23" i="129" l="1"/>
  <c r="E24" i="129"/>
  <c r="E23" i="117"/>
  <c r="A22" i="117"/>
  <c r="F107" i="55"/>
  <c r="F106" i="55"/>
  <c r="F105" i="55"/>
  <c r="F116" i="55"/>
  <c r="F115" i="55"/>
  <c r="F114" i="55"/>
  <c r="F137" i="55" s="1"/>
  <c r="F18" i="86" s="1"/>
  <c r="F93" i="55"/>
  <c r="F92" i="55"/>
  <c r="F91" i="55"/>
  <c r="F89" i="55"/>
  <c r="F88" i="55"/>
  <c r="F87" i="55"/>
  <c r="A24" i="129" l="1"/>
  <c r="E25" i="129"/>
  <c r="A25" i="129" s="1"/>
  <c r="A23" i="117"/>
  <c r="E24" i="117"/>
  <c r="A24" i="117" s="1"/>
  <c r="F67" i="55"/>
  <c r="F66" i="55"/>
  <c r="F65" i="55"/>
  <c r="F63" i="55"/>
  <c r="F62" i="55"/>
  <c r="F61" i="55"/>
  <c r="F59" i="55"/>
  <c r="F58" i="55"/>
  <c r="F57" i="55"/>
  <c r="F102" i="55"/>
  <c r="F101" i="55"/>
  <c r="F85" i="55"/>
  <c r="F84" i="55"/>
  <c r="F83" i="55"/>
  <c r="F55" i="55"/>
  <c r="F54" i="55"/>
  <c r="F53" i="55"/>
  <c r="F81" i="55"/>
  <c r="F80" i="55"/>
  <c r="F79" i="55"/>
  <c r="F143" i="55"/>
  <c r="F142" i="55"/>
  <c r="F144" i="55" s="1"/>
  <c r="F19" i="86" s="1"/>
  <c r="F140" i="55"/>
  <c r="F139" i="55"/>
  <c r="F138" i="55"/>
  <c r="F77" i="55"/>
  <c r="F76" i="55"/>
  <c r="F75" i="55"/>
  <c r="F112" i="55" l="1"/>
  <c r="F17" i="86" s="1"/>
  <c r="F132" i="49"/>
  <c r="F131" i="49"/>
  <c r="F130" i="49"/>
  <c r="F129" i="49"/>
  <c r="F49" i="55" l="1"/>
  <c r="F48" i="55"/>
  <c r="F47" i="55"/>
  <c r="F78" i="55" l="1"/>
  <c r="F16" i="86" s="1"/>
  <c r="D98" i="49"/>
  <c r="F128" i="49"/>
  <c r="F127" i="49"/>
  <c r="F126" i="49"/>
  <c r="F124" i="49"/>
  <c r="F123" i="49"/>
  <c r="F122" i="49"/>
  <c r="A7" i="106" l="1"/>
  <c r="F80" i="49" l="1"/>
  <c r="F79" i="49"/>
  <c r="F78" i="49"/>
  <c r="F184" i="49" l="1"/>
  <c r="F183" i="49"/>
  <c r="F180" i="49"/>
  <c r="F179" i="49"/>
  <c r="F40" i="9" l="1"/>
  <c r="F35" i="9"/>
  <c r="F15" i="79" l="1"/>
  <c r="A14" i="46"/>
  <c r="F90" i="52"/>
  <c r="F89" i="52"/>
  <c r="F88" i="52"/>
  <c r="F103" i="52" l="1"/>
  <c r="F102" i="52"/>
  <c r="F101" i="52"/>
  <c r="F68" i="52"/>
  <c r="F69" i="52"/>
  <c r="F70" i="52"/>
  <c r="F52" i="52"/>
  <c r="F51" i="52"/>
  <c r="F64" i="52"/>
  <c r="F63" i="52"/>
  <c r="F62" i="52"/>
  <c r="F176" i="49" l="1"/>
  <c r="F175" i="49"/>
  <c r="F173" i="49"/>
  <c r="F172" i="49"/>
  <c r="F171" i="49"/>
  <c r="F169" i="49"/>
  <c r="F168" i="49"/>
  <c r="F167" i="49"/>
  <c r="F165" i="49"/>
  <c r="F164" i="49"/>
  <c r="F163" i="49"/>
  <c r="F161" i="49"/>
  <c r="F160" i="49"/>
  <c r="F159" i="49"/>
  <c r="F157" i="49"/>
  <c r="F156" i="49"/>
  <c r="F155" i="49"/>
  <c r="F153" i="49"/>
  <c r="F152" i="49"/>
  <c r="F151" i="49"/>
  <c r="F149" i="49"/>
  <c r="F148" i="49"/>
  <c r="F147" i="49"/>
  <c r="F145" i="49"/>
  <c r="F144" i="49"/>
  <c r="F143" i="49"/>
  <c r="F141" i="49"/>
  <c r="F140" i="49"/>
  <c r="F139" i="49"/>
  <c r="F138" i="49"/>
  <c r="F137" i="49"/>
  <c r="A137" i="49"/>
  <c r="F136" i="49"/>
  <c r="F135" i="49"/>
  <c r="F134" i="49"/>
  <c r="F120" i="49"/>
  <c r="F119" i="49"/>
  <c r="F118" i="49"/>
  <c r="F116" i="49"/>
  <c r="F115" i="49"/>
  <c r="F114" i="49"/>
  <c r="F112" i="49"/>
  <c r="F111" i="49"/>
  <c r="F110" i="49"/>
  <c r="F106" i="49"/>
  <c r="F102" i="49"/>
  <c r="F98" i="49"/>
  <c r="F94" i="49"/>
  <c r="F90" i="49"/>
  <c r="F86" i="49"/>
  <c r="F82" i="49"/>
  <c r="F74" i="49"/>
  <c r="F170" i="49" l="1"/>
  <c r="F18" i="84" s="1"/>
  <c r="F187" i="49"/>
  <c r="F19" i="84" s="1"/>
  <c r="F62" i="49"/>
  <c r="F58" i="49"/>
  <c r="F54" i="49"/>
  <c r="F50" i="49"/>
  <c r="F46" i="49"/>
  <c r="F42" i="49"/>
  <c r="F38" i="49"/>
  <c r="F34" i="49"/>
  <c r="A17" i="49"/>
  <c r="F122" i="43"/>
  <c r="F121" i="43"/>
  <c r="F120" i="43"/>
  <c r="F118" i="43"/>
  <c r="F117" i="43"/>
  <c r="F116" i="43"/>
  <c r="F114" i="43"/>
  <c r="F113" i="43"/>
  <c r="F112" i="43"/>
  <c r="F110" i="43"/>
  <c r="F109" i="43"/>
  <c r="F108" i="43"/>
  <c r="F106" i="43"/>
  <c r="F105" i="43"/>
  <c r="F104" i="43"/>
  <c r="F102" i="43"/>
  <c r="F101" i="43"/>
  <c r="F100" i="43"/>
  <c r="F98" i="43"/>
  <c r="F97" i="43"/>
  <c r="F96" i="43"/>
  <c r="F94" i="43"/>
  <c r="F93" i="43"/>
  <c r="F92" i="43"/>
  <c r="F90" i="43"/>
  <c r="F89" i="43"/>
  <c r="F88" i="43"/>
  <c r="F81" i="43"/>
  <c r="F82" i="43"/>
  <c r="F83" i="43"/>
  <c r="F85" i="43"/>
  <c r="F17" i="82" s="1"/>
  <c r="F86" i="43"/>
  <c r="F87" i="43"/>
  <c r="F79" i="43"/>
  <c r="F78" i="43"/>
  <c r="F77" i="43"/>
  <c r="F75" i="43"/>
  <c r="F74" i="43"/>
  <c r="F73" i="43"/>
  <c r="F71" i="43"/>
  <c r="F70" i="43"/>
  <c r="F69" i="43"/>
  <c r="F67" i="43"/>
  <c r="F66" i="43"/>
  <c r="F65" i="43"/>
  <c r="F63" i="43"/>
  <c r="F62" i="43"/>
  <c r="F61" i="43"/>
  <c r="F59" i="43"/>
  <c r="F58" i="43"/>
  <c r="F57" i="43"/>
  <c r="F64" i="49" l="1"/>
  <c r="F15" i="84" s="1"/>
  <c r="F84" i="43"/>
  <c r="F16" i="82" s="1"/>
  <c r="F18" i="82"/>
  <c r="F55" i="43"/>
  <c r="F54" i="43"/>
  <c r="F53" i="43"/>
  <c r="F51" i="43"/>
  <c r="F50" i="43"/>
  <c r="F49" i="43"/>
  <c r="F47" i="43"/>
  <c r="F46" i="43"/>
  <c r="F45" i="43"/>
  <c r="F124" i="43"/>
  <c r="F43" i="43"/>
  <c r="F42" i="43"/>
  <c r="F41" i="43"/>
  <c r="F27" i="10" l="1"/>
  <c r="F26" i="10"/>
  <c r="F25" i="10"/>
  <c r="F23" i="10"/>
  <c r="F22" i="10"/>
  <c r="F21" i="10"/>
  <c r="F40" i="46"/>
  <c r="F41" i="46"/>
  <c r="A42" i="46"/>
  <c r="F42" i="46"/>
  <c r="F43" i="46"/>
  <c r="F44" i="46"/>
  <c r="F45" i="46"/>
  <c r="F46" i="46"/>
  <c r="F47" i="46"/>
  <c r="F48" i="46"/>
  <c r="F49" i="46"/>
  <c r="F50" i="46"/>
  <c r="F51" i="46"/>
  <c r="F52" i="46"/>
  <c r="F53" i="46"/>
  <c r="F54" i="46"/>
  <c r="F55" i="46"/>
  <c r="F56" i="46"/>
  <c r="F57" i="46"/>
  <c r="F58" i="46"/>
  <c r="F59" i="46"/>
  <c r="E14" i="79"/>
  <c r="E15" i="79" s="1"/>
  <c r="A15" i="79" s="1"/>
  <c r="A16" i="9"/>
  <c r="A14" i="79" l="1"/>
  <c r="F109" i="52"/>
  <c r="F106" i="52"/>
  <c r="F105" i="52"/>
  <c r="F100" i="52"/>
  <c r="F99" i="52"/>
  <c r="F96" i="52"/>
  <c r="F95" i="52"/>
  <c r="F94" i="52"/>
  <c r="F93" i="52"/>
  <c r="F86" i="52"/>
  <c r="F85" i="52"/>
  <c r="F82" i="52"/>
  <c r="F81" i="52"/>
  <c r="F80" i="52"/>
  <c r="F79" i="52"/>
  <c r="F77" i="52"/>
  <c r="F76" i="52"/>
  <c r="F74" i="52"/>
  <c r="F73" i="52"/>
  <c r="F72" i="52"/>
  <c r="F60" i="52"/>
  <c r="F59" i="52"/>
  <c r="F57" i="52"/>
  <c r="F56" i="52"/>
  <c r="F55" i="52"/>
  <c r="F47" i="52"/>
  <c r="F46" i="52"/>
  <c r="F45" i="52"/>
  <c r="F43" i="52"/>
  <c r="F42" i="52"/>
  <c r="F41" i="52"/>
  <c r="F39" i="52"/>
  <c r="F38" i="52"/>
  <c r="F37" i="52"/>
  <c r="F35" i="52"/>
  <c r="F34" i="52"/>
  <c r="F33" i="52"/>
  <c r="F32" i="52"/>
  <c r="F31" i="52"/>
  <c r="F29" i="52"/>
  <c r="F28" i="52"/>
  <c r="F27" i="52"/>
  <c r="F25" i="52"/>
  <c r="F24" i="52"/>
  <c r="F23" i="52"/>
  <c r="F22" i="52"/>
  <c r="F20" i="52"/>
  <c r="F19" i="52"/>
  <c r="F18" i="52"/>
  <c r="F16" i="52"/>
  <c r="F15" i="52"/>
  <c r="F14" i="52"/>
  <c r="F13" i="52"/>
  <c r="F45" i="55"/>
  <c r="F44" i="55"/>
  <c r="F42" i="55"/>
  <c r="F41" i="55"/>
  <c r="F40" i="55"/>
  <c r="F38" i="55"/>
  <c r="F37" i="55"/>
  <c r="F36" i="55"/>
  <c r="F34" i="55"/>
  <c r="F33" i="55"/>
  <c r="F32" i="55"/>
  <c r="F30" i="55"/>
  <c r="F29" i="55"/>
  <c r="F28" i="55"/>
  <c r="F27" i="55"/>
  <c r="F26" i="55"/>
  <c r="F25" i="55"/>
  <c r="F24" i="55"/>
  <c r="F23" i="55"/>
  <c r="F22" i="55"/>
  <c r="F21" i="55"/>
  <c r="F19" i="55"/>
  <c r="F18" i="55"/>
  <c r="F17" i="55"/>
  <c r="F15" i="55"/>
  <c r="F14" i="55"/>
  <c r="F13" i="55"/>
  <c r="F12" i="55"/>
  <c r="F12" i="52"/>
  <c r="F108" i="49"/>
  <c r="F107" i="49"/>
  <c r="F105" i="49"/>
  <c r="F104" i="49"/>
  <c r="F103" i="49"/>
  <c r="F100" i="49"/>
  <c r="F99" i="49"/>
  <c r="F133" i="49" s="1"/>
  <c r="F17" i="84" s="1"/>
  <c r="F96" i="49"/>
  <c r="F95" i="49"/>
  <c r="F93" i="49"/>
  <c r="F92" i="49"/>
  <c r="F91" i="49"/>
  <c r="F89" i="49"/>
  <c r="F88" i="49"/>
  <c r="F87" i="49"/>
  <c r="F85" i="49"/>
  <c r="F84" i="49"/>
  <c r="F83" i="49"/>
  <c r="F81" i="49"/>
  <c r="F76" i="49"/>
  <c r="F75" i="49"/>
  <c r="F73" i="49"/>
  <c r="F72" i="49"/>
  <c r="F71" i="49"/>
  <c r="F70" i="49"/>
  <c r="F69" i="49"/>
  <c r="F68" i="49"/>
  <c r="F67" i="49"/>
  <c r="F66" i="49"/>
  <c r="F65" i="49"/>
  <c r="F36" i="49"/>
  <c r="F35" i="49"/>
  <c r="F33" i="49"/>
  <c r="F32" i="49"/>
  <c r="F31" i="49"/>
  <c r="F30" i="49"/>
  <c r="F29" i="49"/>
  <c r="F28" i="49"/>
  <c r="F27" i="49"/>
  <c r="F26" i="49"/>
  <c r="F25" i="49"/>
  <c r="F24" i="49"/>
  <c r="F23" i="49"/>
  <c r="F22" i="49"/>
  <c r="F20" i="49"/>
  <c r="F19" i="49"/>
  <c r="F18" i="49"/>
  <c r="F17" i="49"/>
  <c r="F16" i="49"/>
  <c r="F15" i="49"/>
  <c r="F14" i="49"/>
  <c r="F13" i="49"/>
  <c r="F12" i="49"/>
  <c r="F38" i="46"/>
  <c r="F37" i="46"/>
  <c r="F36" i="46"/>
  <c r="F33" i="46"/>
  <c r="F32" i="46"/>
  <c r="F31" i="46"/>
  <c r="F30" i="46"/>
  <c r="F29" i="46"/>
  <c r="F28" i="46"/>
  <c r="F27" i="46"/>
  <c r="F26" i="46"/>
  <c r="F25" i="46"/>
  <c r="F24" i="46"/>
  <c r="F23" i="46"/>
  <c r="F22" i="46"/>
  <c r="F21" i="46"/>
  <c r="F20" i="46"/>
  <c r="F19" i="46"/>
  <c r="F18" i="46"/>
  <c r="F17" i="46"/>
  <c r="F16" i="46"/>
  <c r="F15" i="46"/>
  <c r="F14" i="46"/>
  <c r="F13" i="46"/>
  <c r="F12" i="46"/>
  <c r="F171" i="43"/>
  <c r="F169" i="43"/>
  <c r="F168" i="43"/>
  <c r="F167" i="43"/>
  <c r="F165" i="43"/>
  <c r="F164" i="43"/>
  <c r="F163" i="43"/>
  <c r="F162" i="43"/>
  <c r="F161" i="43"/>
  <c r="F160" i="43"/>
  <c r="F159" i="43"/>
  <c r="F158" i="43"/>
  <c r="F157" i="43"/>
  <c r="F156" i="43"/>
  <c r="F154" i="43"/>
  <c r="F153" i="43"/>
  <c r="F152" i="43"/>
  <c r="F151" i="43"/>
  <c r="F150" i="43"/>
  <c r="F149" i="43"/>
  <c r="F148" i="43"/>
  <c r="F147" i="43"/>
  <c r="F146" i="43"/>
  <c r="F145" i="43"/>
  <c r="F144" i="43"/>
  <c r="F143" i="43"/>
  <c r="F142" i="43"/>
  <c r="F141" i="43"/>
  <c r="F139" i="43"/>
  <c r="F138" i="43"/>
  <c r="F137" i="43"/>
  <c r="F136" i="43"/>
  <c r="F135" i="43"/>
  <c r="F134" i="43"/>
  <c r="F133" i="43"/>
  <c r="F132" i="43"/>
  <c r="F131" i="43"/>
  <c r="F130" i="43"/>
  <c r="F129" i="43"/>
  <c r="F128" i="43"/>
  <c r="F127" i="43"/>
  <c r="F126" i="43"/>
  <c r="F125" i="43"/>
  <c r="F39" i="43"/>
  <c r="F38" i="43"/>
  <c r="F37" i="43"/>
  <c r="F34" i="43"/>
  <c r="F32" i="43"/>
  <c r="F31" i="43"/>
  <c r="F30" i="43"/>
  <c r="F28" i="43"/>
  <c r="F27" i="43"/>
  <c r="F26" i="43"/>
  <c r="F25" i="43"/>
  <c r="F24" i="43"/>
  <c r="F23" i="43"/>
  <c r="F22" i="43"/>
  <c r="F21" i="43"/>
  <c r="F20" i="43"/>
  <c r="F19" i="43"/>
  <c r="F18" i="43"/>
  <c r="F17" i="43"/>
  <c r="F16" i="43"/>
  <c r="F15" i="43"/>
  <c r="F14" i="43"/>
  <c r="F36" i="43" s="1"/>
  <c r="F14" i="82" s="1"/>
  <c r="F13" i="43"/>
  <c r="F12" i="43"/>
  <c r="F28" i="37"/>
  <c r="F27" i="37"/>
  <c r="F26" i="37"/>
  <c r="F25" i="37"/>
  <c r="F24" i="37"/>
  <c r="F23" i="37"/>
  <c r="F22" i="37"/>
  <c r="F21" i="37"/>
  <c r="F20" i="37"/>
  <c r="F19" i="37"/>
  <c r="F18" i="37"/>
  <c r="F17" i="37"/>
  <c r="F16" i="37"/>
  <c r="F15" i="37"/>
  <c r="F14" i="37"/>
  <c r="F13" i="37"/>
  <c r="F12" i="37"/>
  <c r="F33" i="9"/>
  <c r="F32" i="9"/>
  <c r="F31" i="9"/>
  <c r="F30" i="9"/>
  <c r="F29" i="9"/>
  <c r="F28" i="9"/>
  <c r="F27" i="9"/>
  <c r="F26" i="9"/>
  <c r="F25" i="9"/>
  <c r="F24" i="9"/>
  <c r="F23" i="9"/>
  <c r="F22" i="9"/>
  <c r="F21" i="9"/>
  <c r="F20" i="9"/>
  <c r="F19" i="9"/>
  <c r="F17" i="9"/>
  <c r="F16" i="9"/>
  <c r="F15" i="9"/>
  <c r="F14" i="9"/>
  <c r="F13" i="9"/>
  <c r="F12" i="9"/>
  <c r="F19" i="10"/>
  <c r="F18" i="10"/>
  <c r="F17" i="10"/>
  <c r="F15" i="10"/>
  <c r="F14" i="10"/>
  <c r="F13" i="10"/>
  <c r="F12" i="10"/>
  <c r="F59" i="76"/>
  <c r="F58" i="76"/>
  <c r="F56" i="76"/>
  <c r="F54" i="76"/>
  <c r="F53" i="76"/>
  <c r="F51" i="76"/>
  <c r="F50" i="76"/>
  <c r="F49" i="76"/>
  <c r="F48" i="76"/>
  <c r="F46" i="76"/>
  <c r="F45" i="76"/>
  <c r="F44" i="76"/>
  <c r="F43" i="76"/>
  <c r="F41" i="76"/>
  <c r="F36" i="76"/>
  <c r="F35" i="76"/>
  <c r="F33" i="76"/>
  <c r="F31" i="76"/>
  <c r="F30" i="76"/>
  <c r="F28" i="76"/>
  <c r="F27" i="76"/>
  <c r="F26" i="76"/>
  <c r="F25" i="76"/>
  <c r="F23" i="76"/>
  <c r="F22" i="76"/>
  <c r="F21" i="76"/>
  <c r="F20" i="76"/>
  <c r="F18" i="76"/>
  <c r="F17" i="76"/>
  <c r="F16" i="76"/>
  <c r="F15" i="76"/>
  <c r="F14" i="76"/>
  <c r="F13" i="76"/>
  <c r="F12" i="76"/>
  <c r="F26" i="52"/>
  <c r="A1" i="52"/>
  <c r="A1" i="85" s="1"/>
  <c r="F98" i="52"/>
  <c r="F44" i="52"/>
  <c r="F75" i="52"/>
  <c r="F58" i="52"/>
  <c r="F40" i="52"/>
  <c r="F36" i="52"/>
  <c r="F170" i="43"/>
  <c r="F166" i="43"/>
  <c r="F33" i="43"/>
  <c r="F29" i="43"/>
  <c r="A16" i="43"/>
  <c r="F43" i="55"/>
  <c r="F31" i="55"/>
  <c r="A14" i="10"/>
  <c r="A68" i="49"/>
  <c r="A2" i="20"/>
  <c r="A3" i="20"/>
  <c r="A4" i="20"/>
  <c r="A5" i="20"/>
  <c r="G5" i="20"/>
  <c r="A6" i="20"/>
  <c r="A7" i="20"/>
  <c r="A8" i="20"/>
  <c r="G12" i="20"/>
  <c r="F12" i="77" s="1"/>
  <c r="A14" i="20"/>
  <c r="A15" i="20"/>
  <c r="A16" i="20"/>
  <c r="A17" i="20"/>
  <c r="A18" i="20"/>
  <c r="A19" i="20"/>
  <c r="A20" i="20"/>
  <c r="A21" i="20"/>
  <c r="A22" i="20"/>
  <c r="F7" i="86"/>
  <c r="F8" i="86"/>
  <c r="E14" i="86"/>
  <c r="A1" i="55"/>
  <c r="A1" i="86" s="1"/>
  <c r="A2" i="55"/>
  <c r="A2" i="86" s="1"/>
  <c r="A3" i="55"/>
  <c r="A3" i="86" s="1"/>
  <c r="A4" i="55"/>
  <c r="A4" i="86" s="1"/>
  <c r="A5" i="55"/>
  <c r="F5" i="55"/>
  <c r="F5" i="86" s="1"/>
  <c r="A6" i="55"/>
  <c r="F6" i="55"/>
  <c r="A7" i="55"/>
  <c r="A8" i="55"/>
  <c r="E10" i="55"/>
  <c r="F10" i="55" s="1"/>
  <c r="A14" i="55"/>
  <c r="A25" i="55"/>
  <c r="F7" i="85"/>
  <c r="F8" i="85"/>
  <c r="E14" i="85"/>
  <c r="E15" i="85" s="1"/>
  <c r="A15" i="85" s="1"/>
  <c r="A2" i="52"/>
  <c r="A2" i="85" s="1"/>
  <c r="A3" i="52"/>
  <c r="A3" i="85" s="1"/>
  <c r="A4" i="52"/>
  <c r="A4" i="85" s="1"/>
  <c r="A5" i="52"/>
  <c r="A5" i="85" s="1"/>
  <c r="F5" i="52"/>
  <c r="F5" i="85" s="1"/>
  <c r="A6" i="52"/>
  <c r="A6" i="85" s="1"/>
  <c r="F6" i="52"/>
  <c r="A7" i="52"/>
  <c r="A7" i="85" s="1"/>
  <c r="A8" i="52"/>
  <c r="A8" i="85" s="1"/>
  <c r="E10" i="52"/>
  <c r="F10" i="52" s="1"/>
  <c r="A15" i="52"/>
  <c r="A25" i="52" s="1"/>
  <c r="A33" i="52"/>
  <c r="A81" i="52"/>
  <c r="A95" i="52"/>
  <c r="F7" i="84"/>
  <c r="F8" i="84"/>
  <c r="E14" i="84"/>
  <c r="A1" i="49"/>
  <c r="A1" i="84" s="1"/>
  <c r="A2" i="49"/>
  <c r="A2" i="84" s="1"/>
  <c r="A3" i="49"/>
  <c r="A3" i="84" s="1"/>
  <c r="A4" i="49"/>
  <c r="A4" i="84" s="1"/>
  <c r="A5" i="49"/>
  <c r="A5" i="84" s="1"/>
  <c r="F5" i="49"/>
  <c r="F5" i="84" s="1"/>
  <c r="A6" i="49"/>
  <c r="A6" i="84" s="1"/>
  <c r="F6" i="49"/>
  <c r="A7" i="49"/>
  <c r="A7" i="84" s="1"/>
  <c r="A8" i="49"/>
  <c r="A8" i="84" s="1"/>
  <c r="E10" i="49"/>
  <c r="F10" i="49" s="1"/>
  <c r="F7" i="83"/>
  <c r="F8" i="83"/>
  <c r="E14" i="83"/>
  <c r="A14" i="83" s="1"/>
  <c r="A1" i="46"/>
  <c r="A1" i="83" s="1"/>
  <c r="A2" i="46"/>
  <c r="A2" i="83" s="1"/>
  <c r="A3" i="46"/>
  <c r="A3" i="83" s="1"/>
  <c r="A4" i="46"/>
  <c r="A4" i="83" s="1"/>
  <c r="A5" i="46"/>
  <c r="A5" i="83" s="1"/>
  <c r="F5" i="46"/>
  <c r="F5" i="83" s="1"/>
  <c r="A6" i="46"/>
  <c r="A6" i="83" s="1"/>
  <c r="F6" i="46"/>
  <c r="F6" i="83" s="1"/>
  <c r="A7" i="46"/>
  <c r="A7" i="83" s="1"/>
  <c r="A8" i="46"/>
  <c r="A8" i="83" s="1"/>
  <c r="E10" i="46"/>
  <c r="F10" i="46" s="1"/>
  <c r="F7" i="82"/>
  <c r="F8" i="82"/>
  <c r="E14" i="82"/>
  <c r="A1" i="43"/>
  <c r="A1" i="82" s="1"/>
  <c r="A2" i="43"/>
  <c r="A2" i="82" s="1"/>
  <c r="A3" i="43"/>
  <c r="A3" i="82" s="1"/>
  <c r="A4" i="43"/>
  <c r="A4" i="82" s="1"/>
  <c r="A5" i="43"/>
  <c r="A5" i="82" s="1"/>
  <c r="F5" i="43"/>
  <c r="F5" i="82" s="1"/>
  <c r="A6" i="43"/>
  <c r="A6" i="82" s="1"/>
  <c r="F6" i="43"/>
  <c r="A1" i="42" s="1"/>
  <c r="A7" i="43"/>
  <c r="A7" i="82" s="1"/>
  <c r="A8" i="43"/>
  <c r="A8" i="82" s="1"/>
  <c r="E10" i="43"/>
  <c r="F10" i="43" s="1"/>
  <c r="F7" i="80"/>
  <c r="F8" i="80"/>
  <c r="A1" i="37"/>
  <c r="A1" i="80" s="1"/>
  <c r="A2" i="37"/>
  <c r="A2" i="80" s="1"/>
  <c r="A3" i="37"/>
  <c r="A3" i="80" s="1"/>
  <c r="A4" i="37"/>
  <c r="A4" i="80" s="1"/>
  <c r="A5" i="37"/>
  <c r="A5" i="80" s="1"/>
  <c r="F5" i="37"/>
  <c r="F5" i="80" s="1"/>
  <c r="A6" i="37"/>
  <c r="A6" i="80" s="1"/>
  <c r="F6" i="37"/>
  <c r="A1" i="36" s="1"/>
  <c r="A7" i="37"/>
  <c r="A7" i="80" s="1"/>
  <c r="A8" i="37"/>
  <c r="A8" i="80" s="1"/>
  <c r="E10" i="37"/>
  <c r="F10" i="37" s="1"/>
  <c r="A15" i="37"/>
  <c r="F7" i="79"/>
  <c r="F8" i="79"/>
  <c r="A1" i="9"/>
  <c r="A1" i="79" s="1"/>
  <c r="A2" i="9"/>
  <c r="A2" i="79" s="1"/>
  <c r="A3" i="9"/>
  <c r="A3" i="79" s="1"/>
  <c r="A4" i="9"/>
  <c r="A4" i="79" s="1"/>
  <c r="A5" i="9"/>
  <c r="A5" i="79" s="1"/>
  <c r="F5" i="9"/>
  <c r="F5" i="79" s="1"/>
  <c r="A6" i="9"/>
  <c r="A6" i="79" s="1"/>
  <c r="F6" i="9"/>
  <c r="A1" i="23" s="1"/>
  <c r="A7" i="9"/>
  <c r="A7" i="79" s="1"/>
  <c r="A8" i="9"/>
  <c r="A8" i="79" s="1"/>
  <c r="E10" i="9"/>
  <c r="F10" i="9" s="1"/>
  <c r="F7" i="78"/>
  <c r="F8" i="78"/>
  <c r="E14" i="78"/>
  <c r="A1" i="10"/>
  <c r="A1" i="78" s="1"/>
  <c r="A2" i="10"/>
  <c r="A2" i="78" s="1"/>
  <c r="A3" i="10"/>
  <c r="A3" i="78" s="1"/>
  <c r="A4" i="10"/>
  <c r="A4" i="78" s="1"/>
  <c r="A5" i="10"/>
  <c r="A5" i="78" s="1"/>
  <c r="F5" i="10"/>
  <c r="F5" i="78" s="1"/>
  <c r="A6" i="10"/>
  <c r="A6" i="78" s="1"/>
  <c r="F6" i="10"/>
  <c r="A1" i="22" s="1"/>
  <c r="A7" i="10"/>
  <c r="A7" i="78" s="1"/>
  <c r="A8" i="10"/>
  <c r="A8" i="78" s="1"/>
  <c r="E10" i="10"/>
  <c r="F10" i="10" s="1"/>
  <c r="F7" i="77"/>
  <c r="F8" i="77"/>
  <c r="E14" i="77"/>
  <c r="A1" i="76"/>
  <c r="A1" i="77" s="1"/>
  <c r="A2" i="76"/>
  <c r="A2" i="77" s="1"/>
  <c r="A3" i="76"/>
  <c r="A3" i="77" s="1"/>
  <c r="A4" i="76"/>
  <c r="A4" i="77" s="1"/>
  <c r="A5" i="76"/>
  <c r="A5" i="77" s="1"/>
  <c r="F5" i="76"/>
  <c r="F5" i="77" s="1"/>
  <c r="A6" i="76"/>
  <c r="A6" i="77" s="1"/>
  <c r="F6" i="76"/>
  <c r="A1" i="75" s="1"/>
  <c r="A7" i="76"/>
  <c r="A7" i="77" s="1"/>
  <c r="A8" i="76"/>
  <c r="A8" i="77" s="1"/>
  <c r="E10" i="76"/>
  <c r="F10" i="76" s="1"/>
  <c r="A14" i="76"/>
  <c r="A23" i="76" s="1"/>
  <c r="A28" i="76" s="1"/>
  <c r="A2" i="94"/>
  <c r="A3" i="94"/>
  <c r="A4" i="94"/>
  <c r="A5" i="94"/>
  <c r="F5" i="94"/>
  <c r="A6" i="94"/>
  <c r="F6" i="94"/>
  <c r="A1" i="93" s="1"/>
  <c r="A7" i="94"/>
  <c r="A8" i="94"/>
  <c r="A14" i="94"/>
  <c r="A15" i="94" s="1"/>
  <c r="A16" i="94" s="1"/>
  <c r="A17" i="94" s="1"/>
  <c r="A19" i="94" s="1"/>
  <c r="A20" i="94" s="1"/>
  <c r="A22" i="94" s="1"/>
  <c r="A42" i="94" s="1"/>
  <c r="A44" i="94" s="1"/>
  <c r="A46" i="94" s="1"/>
  <c r="A48" i="94" s="1"/>
  <c r="A49" i="94" s="1"/>
  <c r="A50" i="94" s="1"/>
  <c r="A52" i="94" s="1"/>
  <c r="A54" i="94" s="1"/>
  <c r="A56" i="94" s="1"/>
  <c r="A58" i="94" s="1"/>
  <c r="A59" i="94" s="1"/>
  <c r="A61" i="94" s="1"/>
  <c r="A63" i="94" s="1"/>
  <c r="A65" i="94" s="1"/>
  <c r="A73" i="94"/>
  <c r="A75" i="94" s="1"/>
  <c r="A77" i="94" s="1"/>
  <c r="A78" i="94" s="1"/>
  <c r="A79" i="94" s="1"/>
  <c r="A81" i="94" s="1"/>
  <c r="A10" i="27"/>
  <c r="A10" i="20"/>
  <c r="A5" i="106"/>
  <c r="A6" i="106"/>
  <c r="F35" i="55"/>
  <c r="F108" i="52"/>
  <c r="A14" i="78"/>
  <c r="F21" i="52"/>
  <c r="F37" i="9" l="1"/>
  <c r="F14" i="79" s="1"/>
  <c r="F20" i="55"/>
  <c r="F14" i="86" s="1"/>
  <c r="F155" i="43"/>
  <c r="F20" i="82" s="1"/>
  <c r="F140" i="43"/>
  <c r="F19" i="82" s="1"/>
  <c r="F60" i="43"/>
  <c r="F15" i="82" s="1"/>
  <c r="F173" i="43"/>
  <c r="F21" i="82" s="1"/>
  <c r="C21" i="86"/>
  <c r="C27" i="129"/>
  <c r="A33" i="76"/>
  <c r="A41" i="76" s="1"/>
  <c r="A46" i="76" s="1"/>
  <c r="C24" i="82"/>
  <c r="F12" i="79"/>
  <c r="F78" i="52"/>
  <c r="F16" i="85" s="1"/>
  <c r="F35" i="46"/>
  <c r="F14" i="83" s="1"/>
  <c r="F111" i="52"/>
  <c r="F18" i="85" s="1"/>
  <c r="F97" i="49"/>
  <c r="F16" i="84" s="1"/>
  <c r="F41" i="49"/>
  <c r="F14" i="84" s="1"/>
  <c r="F60" i="46"/>
  <c r="F15" i="83" s="1"/>
  <c r="A1" i="45"/>
  <c r="A83" i="94"/>
  <c r="A85" i="94" s="1"/>
  <c r="A87" i="94" s="1"/>
  <c r="A88" i="94" s="1"/>
  <c r="A89" i="94" s="1"/>
  <c r="A90" i="94" s="1"/>
  <c r="A99" i="94" s="1"/>
  <c r="A108" i="94" s="1"/>
  <c r="F6" i="82"/>
  <c r="A124" i="43"/>
  <c r="A141" i="43" s="1"/>
  <c r="A156" i="43" s="1"/>
  <c r="F29" i="10"/>
  <c r="F14" i="78" s="1"/>
  <c r="E16" i="85"/>
  <c r="A16" i="85" s="1"/>
  <c r="A14" i="85"/>
  <c r="F29" i="37"/>
  <c r="F14" i="80" s="1"/>
  <c r="F6" i="80"/>
  <c r="F6" i="79"/>
  <c r="F6" i="78"/>
  <c r="F6" i="77"/>
  <c r="F6" i="86"/>
  <c r="F6" i="84"/>
  <c r="A1" i="48"/>
  <c r="F12" i="82"/>
  <c r="F12" i="85"/>
  <c r="F12" i="80"/>
  <c r="F12" i="78"/>
  <c r="F12" i="86"/>
  <c r="F12" i="84"/>
  <c r="F12" i="83"/>
  <c r="F17" i="52"/>
  <c r="F30" i="52" s="1"/>
  <c r="F14" i="85" s="1"/>
  <c r="F54" i="52"/>
  <c r="F15" i="85" s="1"/>
  <c r="E15" i="77"/>
  <c r="E16" i="77" s="1"/>
  <c r="A14" i="77"/>
  <c r="A14" i="84"/>
  <c r="E15" i="84"/>
  <c r="A1" i="19"/>
  <c r="C21" i="77"/>
  <c r="C18" i="83"/>
  <c r="C17" i="80"/>
  <c r="C17" i="78"/>
  <c r="C21" i="85"/>
  <c r="C17" i="79"/>
  <c r="C22" i="84"/>
  <c r="E15" i="82"/>
  <c r="A14" i="82"/>
  <c r="A1" i="51"/>
  <c r="F6" i="85"/>
  <c r="F84" i="52"/>
  <c r="F104" i="52" s="1"/>
  <c r="F17" i="85" s="1"/>
  <c r="A14" i="86"/>
  <c r="E15" i="86"/>
  <c r="A16" i="77" l="1"/>
  <c r="A51" i="76"/>
  <c r="A56" i="76" s="1"/>
  <c r="A62" i="76" s="1"/>
  <c r="A72" i="76" s="1"/>
  <c r="A77" i="76" s="1"/>
  <c r="E17" i="85"/>
  <c r="F24" i="82"/>
  <c r="G18" i="20" s="1"/>
  <c r="G14" i="20"/>
  <c r="F17" i="80"/>
  <c r="G17" i="20" s="1"/>
  <c r="F22" i="84"/>
  <c r="G20" i="20" s="1"/>
  <c r="F17" i="78"/>
  <c r="G15" i="20" s="1"/>
  <c r="F18" i="83"/>
  <c r="G19" i="20" s="1"/>
  <c r="A15" i="77"/>
  <c r="A15" i="84"/>
  <c r="E16" i="84"/>
  <c r="A17" i="85"/>
  <c r="E18" i="85"/>
  <c r="F39" i="55"/>
  <c r="F46" i="55" s="1"/>
  <c r="F15" i="86" s="1"/>
  <c r="F21" i="86" s="1"/>
  <c r="G22" i="20" s="1"/>
  <c r="E16" i="86"/>
  <c r="A16" i="86" s="1"/>
  <c r="A15" i="86"/>
  <c r="F17" i="79"/>
  <c r="G16" i="20" s="1"/>
  <c r="A15" i="82"/>
  <c r="E16" i="82"/>
  <c r="F21" i="85" l="1"/>
  <c r="G21" i="20" s="1"/>
  <c r="E17" i="84"/>
  <c r="A16" i="84"/>
  <c r="A18" i="85"/>
  <c r="A16" i="82"/>
  <c r="E17" i="82"/>
  <c r="A17" i="82" l="1"/>
  <c r="E18" i="82"/>
  <c r="A17" i="84"/>
  <c r="E19" i="82" l="1"/>
  <c r="A18" i="82"/>
  <c r="G26" i="20"/>
  <c r="G27" i="20" s="1"/>
  <c r="E20" i="82" l="1"/>
  <c r="A19" i="82"/>
  <c r="G30" i="20"/>
  <c r="A20" i="82" l="1"/>
  <c r="E21" i="82"/>
  <c r="A21" i="82" s="1"/>
  <c r="G31" i="20"/>
  <c r="G34" i="20" s="1"/>
</calcChain>
</file>

<file path=xl/sharedStrings.xml><?xml version="1.0" encoding="utf-8"?>
<sst xmlns="http://schemas.openxmlformats.org/spreadsheetml/2006/main" count="2345" uniqueCount="1135">
  <si>
    <t>Execution of cement sand mortar (1:3) beveled corners to all intersections, size 50 mm x 50 mm fillet;</t>
  </si>
  <si>
    <t>Total Amount of Bill of Quantities ……………………………………………………………………………………….</t>
  </si>
  <si>
    <t>The Tenderer is expected to take all necessary precautions to avoid damaging services and where they are interrupted to reconnect them immediately.
Any underground utility/service structure related to any local authority shall be properly disconnected, disposed, relocated and/or diverted under the supervision of the Engineer, and under the control of the relevant authority at no additional cost.
No separate payment shall be made and the rates in the Bill of Quantities shall be deemed to cover adequately all costs.
The Tenderer’s attention is drawn to the fact that the service authorities may impose, in addition to the cost of repair, statutory penalties. Details of these requirements may be obtained from the respective authorities.</t>
  </si>
  <si>
    <t>Application of bituminous primer;</t>
  </si>
  <si>
    <t>Paints and Coatings</t>
  </si>
  <si>
    <t>The Tenderer shall allow in his rates for protecting all Works against damage by whatever method deemed necessary and approved. Any work damaged before the Works are handed over shall be replaced or made good at the Tenderer’s expense and to Engineer's satisfaction.</t>
  </si>
  <si>
    <t>One set of three equal drawers, with drawer runner and powder coated metal guides;</t>
  </si>
  <si>
    <t>All Works shall be measured net as installed with no allowance made for laps or waste, and irrespective of any trade, general or local customs. Measurement shall be applicable to finished work only as completed and no allowance shall be made for wastage, working spaces, bulking, shrinkage, overlaps, etc.; the principle of net measurement shall be applied to all Works under this Contract. All measurement shall be rounded up or down to the nearest integer number and exact half units shall be rounded up. Any thickness stated in this Document, shall be the finished and specified thickness. The unit of measurement for each item shall be as indicated in the Bill of Quantities.</t>
  </si>
  <si>
    <t>Plaster to internal walls and columns.</t>
  </si>
  <si>
    <t>150 mm thick walls in hollow concrete blocks.</t>
  </si>
  <si>
    <r>
      <t xml:space="preserve">Provision of </t>
    </r>
    <r>
      <rPr>
        <b/>
        <sz val="10"/>
        <rFont val="Times New Roman"/>
        <family val="1"/>
      </rPr>
      <t xml:space="preserve">ten year free maintenance guarantee for the waterproofing system </t>
    </r>
    <r>
      <rPr>
        <sz val="10"/>
        <rFont val="Times New Roman"/>
        <family val="1"/>
      </rPr>
      <t>after completion of the works complete including coverage of materials and installation, and repairing all damages resulting from failure to resist the penetration of moisture;</t>
    </r>
  </si>
  <si>
    <t>The Tenderer shall price all items excluding VAT.</t>
  </si>
  <si>
    <t>Lump Sum items shall not be paid until all the requirements and obligations set forth in these respects are accomplished completely to the satisfaction of the Engineer; However, where Lump Sum items involve the Contractor in periodic costs, payment will be made at the Engineer's discretion.</t>
  </si>
  <si>
    <t>Millimeter ...............................................................................................................</t>
  </si>
  <si>
    <t>mm</t>
  </si>
  <si>
    <t>06410.4.1</t>
  </si>
  <si>
    <t>Flush Wood Doors</t>
  </si>
  <si>
    <t>Acoustical Ceilings</t>
  </si>
  <si>
    <t>Division 10: Specialties</t>
  </si>
  <si>
    <t>Estimated</t>
  </si>
  <si>
    <t>Unit Rate</t>
  </si>
  <si>
    <t>Kilogram .................................................................................................................</t>
  </si>
  <si>
    <t>kg</t>
  </si>
  <si>
    <t>6 mm thick white melamine backing sheet;</t>
  </si>
  <si>
    <t>Division 2: Site Construction</t>
  </si>
  <si>
    <t>Division 3: Concrete Works</t>
  </si>
  <si>
    <t>Collection</t>
  </si>
  <si>
    <t>Preservative treatment of wood and painting;</t>
  </si>
  <si>
    <t>Robe hook.</t>
  </si>
  <si>
    <t>200 mm thick walls in hollow concrete blocks.</t>
  </si>
  <si>
    <t>Provide until handing over, clean and uncontaminated Water for the Works and suitable for all purposes, complete including coordination with all relevant authorities, transportation to site, pipework, pumps, connections and storage facilities where necessary. Test to BS 3148 when instructed.</t>
  </si>
  <si>
    <t>for all temporary work of each description required including any that may be required by Sub-Contractors whether nominated or otherwise;</t>
  </si>
  <si>
    <t>……………………………………………………………………………………….</t>
  </si>
  <si>
    <t>All as specified, shown on the drawings and to the satisfaction of the Engineer.</t>
  </si>
  <si>
    <t>Discount by Tenderer ( ______ %) ……………………………………………………………………………………….</t>
  </si>
  <si>
    <t>09300.3.1</t>
  </si>
  <si>
    <t>The Contractor shall include in his rate the cost and time effect of coordinating and fully assisting any other Nominated Sub-Contractors, if any, appointed by the Employer, during schedule overlapping in the utilization of all equipment and facilities, and maintaining all equipment (cranes, generators, safety barriers, site security, etc.) operational until the end of all trades of the entire project. No claim for additional payment or extension of time will be considered in these respects.</t>
  </si>
  <si>
    <t>for overhead and profit;</t>
  </si>
  <si>
    <t>All necessary hardware, ironmongery and accessories;</t>
  </si>
  <si>
    <t>for daily site cleaning during execution of the Works and final cleaning after completion of the works including removing all waste, scrap and resulting materials to approved dumping areas;</t>
  </si>
  <si>
    <t>Preliminaries</t>
  </si>
  <si>
    <t>09510.1.1</t>
  </si>
  <si>
    <t>Tender Documents</t>
  </si>
  <si>
    <t>Supply and installation of 0.25mm thick polyethylene sheet;</t>
  </si>
  <si>
    <t>Execution of concrete upstands at entrance openings;</t>
  </si>
  <si>
    <t>Supply and installation of geotextile, minimum 200 g/m²;</t>
  </si>
  <si>
    <r>
      <t>Cupboards Under Lavatories</t>
    </r>
    <r>
      <rPr>
        <sz val="10"/>
        <rFont val="Times New Roman"/>
        <family val="1"/>
      </rPr>
      <t/>
    </r>
  </si>
  <si>
    <t>Sheet Waterproofing</t>
  </si>
  <si>
    <t>Electrical Power for the Works</t>
  </si>
  <si>
    <t>Bill of Quantities</t>
  </si>
  <si>
    <t>Concrete for water tank base slab and walls shall be mixed with an approved waterproofing admixture at no additional cost.</t>
  </si>
  <si>
    <t>Total Amount of BOQ after Discount ……………………………………………………………………………………….</t>
  </si>
  <si>
    <t>Supply all required materials and erect a waterproofing system to the following roof surfaces complete including, but not limited to the following:</t>
  </si>
  <si>
    <t>06410.2.1</t>
  </si>
  <si>
    <t>Centimeter ..............................................................................................................</t>
  </si>
  <si>
    <t>cm</t>
  </si>
  <si>
    <t>The Tenderer shall satisfy himself as to the meaning of each item in the Bill of Quantities. Unless otherwise measured separately, the rates inserted by the Tenderer shall be deemed to cover all costs, expenses, risks, liabilities, obligations and services described in the Tender Documents, the full cost of the Works, including all direct and indirect expenses, sundry labors, overhead and profit, and all matters for the proper construction, completion and maintenance of the Works.</t>
  </si>
  <si>
    <t>Number ...................................................................................................................</t>
  </si>
  <si>
    <t>Kilometer ................................................................................................................</t>
  </si>
  <si>
    <t>km</t>
  </si>
  <si>
    <t>Programme of Works</t>
  </si>
  <si>
    <t>Division 7: Thermal and Moisture Protection</t>
  </si>
  <si>
    <t>No claim for additional payment or extension of time will be considered for any error or misunderstanding by the Tenderer in these respects.</t>
  </si>
  <si>
    <t>for providing until handing over, clean and uncontaminated water and all necessary adequate electrical power required for the works;</t>
  </si>
  <si>
    <t>for any design required by the Contractor where expressly stated in the Contract;</t>
  </si>
  <si>
    <t>for providing all required guarantees and bonds;</t>
  </si>
  <si>
    <t>for providing all required insurances and the like;</t>
  </si>
  <si>
    <t>Unit Masonry Assemblies</t>
  </si>
  <si>
    <t>Mobilization and Demobilization</t>
  </si>
  <si>
    <t>06410.1.1</t>
  </si>
  <si>
    <t>08212.1.1</t>
  </si>
  <si>
    <t>Quantity</t>
  </si>
  <si>
    <t>(US $)</t>
  </si>
  <si>
    <t>………………………………………………………………………………………………………………………………………………………………….</t>
  </si>
  <si>
    <t>Table of Contents</t>
  </si>
  <si>
    <t>10800.1.1</t>
  </si>
  <si>
    <t>10800.1.2</t>
  </si>
  <si>
    <t>Any item, which is not priced, shall be deemed to have been included in other rates and prices, and in the Contract Price.</t>
  </si>
  <si>
    <t>Application of additional membrane at drain outlets;</t>
  </si>
  <si>
    <t>Provide all necessary adequate Electrical Power Supply required for the Works until handing over using silent generated powers, including coordination with local relevant authorities, fuel, maintenance, and if main power is available, allow for coordination and connections with relevant authorities, and for all charges and fees incurred during the total duration of the Contract.</t>
  </si>
  <si>
    <t>Safekeeping and protection against damage of stored material including proper storage systems, security, handling equipment, etc.;</t>
  </si>
  <si>
    <t>Transfer to building sites for construction purposes in quantities and at intervals as necessary and approved by the Engineer.;</t>
  </si>
  <si>
    <t>kW</t>
  </si>
  <si>
    <t>Wood Cupboards with Shelves and Drawers</t>
  </si>
  <si>
    <t>04810.1.3</t>
  </si>
  <si>
    <t>Shower and Dressing Compartments</t>
  </si>
  <si>
    <t>Shower Compartments</t>
  </si>
  <si>
    <t>Cement sand plaster to external surfaces with approved waterproofing admixtures, (1:3) mix ratio, 20 mm thick.</t>
  </si>
  <si>
    <t>06410.1.3</t>
  </si>
  <si>
    <t>General Note</t>
  </si>
  <si>
    <t>The items in the Bill of Quantities do not necessarily contain full description of the required Works, and when pricing, the Tenderer shall allow in his unit rates for all obligations, liabilities and services stipulated in the relevant sections of all Tender and Contract Documents to provide and maintain a complete construction and installation.</t>
  </si>
  <si>
    <t>End of Preamble</t>
  </si>
  <si>
    <t>for cooperation and coordination of the Works with his Sub-Contractors;</t>
  </si>
  <si>
    <t>09900.1.1</t>
  </si>
  <si>
    <t>Portland Cement Plaster</t>
  </si>
  <si>
    <t>Division 1: General Requirements</t>
  </si>
  <si>
    <t>*</t>
  </si>
  <si>
    <t>Unit rates and lump sums inserted by the Tenderer in the Bill of Quantities shall be fixed and not subject to variation. The Tenderer shall not be able to claim for any compensation due to difficulties in the works, shortage of labor, equipment or material, bad weather or unforeseen circumstances.</t>
  </si>
  <si>
    <t>09220.1.1</t>
  </si>
  <si>
    <t>The Tenderer shall, during his study of the Tender, address his queries, if any, to the Client, who will study and clarify all such queries. Should the Tenderer during his study of the Tender, consider that there is any shortage, error or inconsistency in the Contract Documents, which would affect the rates of his Tender, or the value of the Works, the Tenderer must have all such points clarified by the Client before submitting his Tender.</t>
  </si>
  <si>
    <t>Division 8: Doors and Windows</t>
  </si>
  <si>
    <t>Division 9: Finishes</t>
  </si>
  <si>
    <t>Chrome plated steel hanging rod, 25 mm diameter.</t>
  </si>
  <si>
    <t>10185.1.1</t>
  </si>
  <si>
    <t>for all necessary temporary services associated with the Works;</t>
  </si>
  <si>
    <t>4.</t>
  </si>
  <si>
    <t>6.</t>
  </si>
  <si>
    <t>7.</t>
  </si>
  <si>
    <t>8.</t>
  </si>
  <si>
    <t>9.</t>
  </si>
  <si>
    <t>10.</t>
  </si>
  <si>
    <r>
      <t xml:space="preserve">Prepare surfaces and apply </t>
    </r>
    <r>
      <rPr>
        <u/>
        <sz val="10"/>
        <rFont val="Times New Roman"/>
        <family val="1"/>
      </rPr>
      <t>one under coat, two coats of putty and two finishing coats</t>
    </r>
    <r>
      <rPr>
        <sz val="10"/>
        <rFont val="Times New Roman"/>
        <family val="1"/>
      </rPr>
      <t xml:space="preserve"> of an approved emulsion paint to the following surfaces, complete all as specified, shown on the drawings, and to the satisfaction of the Engineer.</t>
    </r>
  </si>
  <si>
    <r>
      <t>Emulsion Paint (Water Based Painting)</t>
    </r>
    <r>
      <rPr>
        <sz val="10"/>
        <rFont val="Times New Roman"/>
        <family val="1"/>
      </rPr>
      <t/>
    </r>
  </si>
  <si>
    <t>Unit .........................................................................................................................</t>
  </si>
  <si>
    <t>U</t>
  </si>
  <si>
    <t>Measurement</t>
  </si>
  <si>
    <t>04810.1.1</t>
  </si>
  <si>
    <t>Masonry walls shall comply with 1997 Uniform Building Code requirements as concerns resistance to seismic forces, and shall have at least the descriptions stated in the Technical Specifications and the details shown on the Drawings.</t>
  </si>
  <si>
    <t>100 mm thick walls in hollow concrete blocks.</t>
  </si>
  <si>
    <t>The Tenderer should price all items he considers of value. If items are not priced by the Tenderer, they will be deemed to be of no value or that their value has been spread throughout the rates of other items.</t>
  </si>
  <si>
    <t>Handle and store on site in Contractor storage areas as directed by the Engineer;</t>
  </si>
  <si>
    <t>These rates shall allow, but not by way of limitation,</t>
  </si>
  <si>
    <t>-</t>
  </si>
  <si>
    <t>for complying with all Contract Documents;</t>
  </si>
  <si>
    <t>Supply temporary power and services;</t>
  </si>
  <si>
    <t>Linear Meter ...........................................................................................................</t>
  </si>
  <si>
    <t>lm</t>
  </si>
  <si>
    <t>№</t>
  </si>
  <si>
    <t>Water for the Works</t>
  </si>
  <si>
    <t>Pricing</t>
  </si>
  <si>
    <t>08520.1.1</t>
  </si>
  <si>
    <t>When pricing the Bill of Quantities, the Tenderer must be aware of all site conditions.</t>
  </si>
  <si>
    <t>Item</t>
  </si>
  <si>
    <t>Description</t>
  </si>
  <si>
    <t>Unit</t>
  </si>
  <si>
    <t>Drawing ..................................................................................................................</t>
  </si>
  <si>
    <t>Dwg.</t>
  </si>
  <si>
    <t>And all remedial and/or replacement works resulting from defects in installation of materials during the construction completion period and the defects liability period.</t>
  </si>
  <si>
    <t>All necessary accessories and laps;</t>
  </si>
  <si>
    <t>for shifting, altering and adapting such temporary work and equipment as may be required during the progress of the Works and removing at completion and making good any surfaces disturbed;</t>
  </si>
  <si>
    <t>Single Ply Roofing Protected Membrane</t>
  </si>
  <si>
    <t>07535.1.1</t>
  </si>
  <si>
    <t>Surface preparation including cleaning and sealing of cracks and joints with approved sealant materials compatible with waterproofing materials;</t>
  </si>
  <si>
    <t>Cast-In-Place Concrete</t>
  </si>
  <si>
    <t>The rates and final Contract Price inserted by the Tenderer in the Bill of Quantities shall be in words and in figures. In case of discrepancy between the two, the rates written in words shall govern.</t>
  </si>
  <si>
    <t>Supply light/heavy lifting equipment such as cranes were deemed necessary;</t>
  </si>
  <si>
    <t>Protect completed works;</t>
  </si>
  <si>
    <t>And any other support works.</t>
  </si>
  <si>
    <t>09300.1.2</t>
  </si>
  <si>
    <t>Unit Rate in Words:</t>
  </si>
  <si>
    <t>The unit rates and prices inserted by the Tenderer shall apply throughout the Contract and to any additional work, which might be ordered by the Client.</t>
  </si>
  <si>
    <t>3.</t>
  </si>
  <si>
    <r>
      <t xml:space="preserve">Prepare surfaces and apply </t>
    </r>
    <r>
      <rPr>
        <u/>
        <sz val="10"/>
        <rFont val="Times New Roman"/>
        <family val="1"/>
      </rPr>
      <t>one coat of sealer primer, two coats of exterior elastic putty, and two finishing coats of an approved waterproof exterior emulsion paint (color as selected)</t>
    </r>
    <r>
      <rPr>
        <sz val="10"/>
        <rFont val="Times New Roman"/>
        <family val="1"/>
      </rPr>
      <t xml:space="preserve"> to the following surfaces, complete all as specified, shown on drawings, and to the satisfaction of the Engineer.</t>
    </r>
  </si>
  <si>
    <t>Waterproof exterior emulsion paint to external plastered walls, parapets and columns.</t>
  </si>
  <si>
    <t>The Quantities set-out in the Bill of Quantities are estimated quantities and are intended to give a reasonable indication of the works shown on the Drawings, they are not to be taken as the actual and correct quantities of the Works to be executed by the Tenderer in fulfillment of his obligations under the Contract.</t>
  </si>
  <si>
    <t>Provisional Sum ..............................................................................................................</t>
  </si>
  <si>
    <t>PS</t>
  </si>
  <si>
    <t>09300.1.1</t>
  </si>
  <si>
    <t>Concrete Masonry Unit</t>
  </si>
  <si>
    <t>The following notations and abbreviations are used in the Bill of Quantities:</t>
  </si>
  <si>
    <t>When the expression "ditto" appears under an item in the Bill of Quantities, it shall be deemed to mean that the said item shall include the whole relevant description of the preceding item together with any description written before and/or after the said expression.</t>
  </si>
  <si>
    <t>When the expression "extra-over" appears under an item in the Bill of Quantities, it shall be deemed to mean that the said item shall be measured and paid for in addition to the measurement of the basic item to which it relates.</t>
  </si>
  <si>
    <t>Coordinate work plan, commencement and completion dates;</t>
  </si>
  <si>
    <t>10800.1.3</t>
  </si>
  <si>
    <t>10800.1.4</t>
  </si>
  <si>
    <t>10800.1.5</t>
  </si>
  <si>
    <t>Expressions, Notations and Abbreviations</t>
  </si>
  <si>
    <t>Cubic Meter ............................................................................................................</t>
  </si>
  <si>
    <t>m³</t>
  </si>
  <si>
    <t>for all labor and material including samples, sampling and testing, waste, transport, mockups, and shop, fabrication and as-built drawings;</t>
  </si>
  <si>
    <t>The Tenderer shall not alter the text of the Bill of Quantities. Any alteration to the text inserted by the Tenderer shall lead to the rejection of the Offer.</t>
  </si>
  <si>
    <t>Supply and install the following wood doors complete including solid wood sub-frames and frames where indicated, architraves and glazed panels where indicated, hardware, ironmongery, fixing accessories, preservative treatment of wood and painting, all as specified, shown on the drawings and to the satisfaction of the Engineer.</t>
  </si>
  <si>
    <t>and for all other establishment charges and all costs of whatever nature.</t>
  </si>
  <si>
    <t>Cement sand plaster to internal surfaces, (1:4) mix ratio, 15mm thick.</t>
  </si>
  <si>
    <t>Value Added Tax ..................................................................................................................</t>
  </si>
  <si>
    <t>VAT</t>
  </si>
  <si>
    <t>Division 4: Masonry</t>
  </si>
  <si>
    <t>Division 5: Metals</t>
  </si>
  <si>
    <t>Division 6: Wood and Plastics</t>
  </si>
  <si>
    <t>09220.2.1</t>
  </si>
  <si>
    <t>Notes: -</t>
  </si>
  <si>
    <t>Lump Sum in Words:</t>
  </si>
  <si>
    <t>for the provision and use of all equipment and plant of every kind, whether mechanical, non-mechanical or manual, required for the expeditious carrying out of the Works in their proper sequence;</t>
  </si>
  <si>
    <t>Whenever the expression "shown on the drawings" appears in the Bill of Quantities, it shall be deemed to mean "shown on the Tender drawings and on approved shop drawings".</t>
  </si>
  <si>
    <t>for full customs and other import duties;</t>
  </si>
  <si>
    <t>Megapascal .............................................................................................................</t>
  </si>
  <si>
    <t>MPa</t>
  </si>
  <si>
    <t>Installation as specified and shown on drawings;</t>
  </si>
  <si>
    <t>Replacement of any materials damaged as a result of Contractor’s handling and/or storage of material;</t>
  </si>
  <si>
    <t>Tenders shall be strictly in accordance with the Tender Documents and shall not be qualified in any way. Any such qualification is liable to result in a Tender which is otherwise favorable, not being considered. The Tenderer shall therefore ensure that any explanatory or descriptive matter included with his Tender does not constitute a qualification to the Contract requirements and the provisions and conditions as stipulated in the Documents.</t>
  </si>
  <si>
    <t>……………………………………………………………………………………….……………………………………………………………………………………….</t>
  </si>
  <si>
    <t>Columns and pedestals, any shape, size and any height.</t>
  </si>
  <si>
    <t>Execution of cement sand screed 50 mm thick, sloping (1% slope), laid to falls or cross falls, and finished to receive waterproofing membrane;</t>
  </si>
  <si>
    <t>Kilowatt ..................................................................................................................</t>
  </si>
  <si>
    <t>Lump Sum ..............................................................................................................</t>
  </si>
  <si>
    <t>Square Meter ..........................................................................................................</t>
  </si>
  <si>
    <t>m²</t>
  </si>
  <si>
    <t>Amount</t>
  </si>
  <si>
    <t xml:space="preserve"> </t>
  </si>
  <si>
    <t>Approved first quality ceramic floor tiles, supplied, laid, bedded and jointed in cement sand mortar (1:3) including sand bed, and pointed with white or colored cement mortar with waterproofing admixtures, complete all as specified, shown on the drawings and to the satisfaction of the Engineer.</t>
  </si>
  <si>
    <t>Ceramic Floor Tiles</t>
  </si>
  <si>
    <t>LS</t>
  </si>
  <si>
    <t>Approved first quality ceramic skirting, supplied and installed complete including preparing surfaces, cement sand mortar (1:3) backing, white or colored cement pointing mortar with waterproofing admixtures, complete all as specified, shown on the drawings and to the satisfaction of the Engineer.</t>
  </si>
  <si>
    <t>Ceramic Skirting</t>
  </si>
  <si>
    <t>Ceramic Wall Tiles</t>
  </si>
  <si>
    <t>Any discount offered by the Tenderer shall be applied uniformly on a pro-rate basis to all items in the Bill of Quantities, and to items of any necessary variation (if any) made by the Employer, which shall be a part of the Tender Documents. Discount shall not be applied against Provisional Sums inserted by the Employer in the Bill of Quantities.</t>
  </si>
  <si>
    <t>Prepare surfaces and apply one dash coat (Rasheh) and cement sand plaster to the following surfaces, complete including all necessary wire mesh metal lath, angles and accessories, glass fibers, approved waterproofing admixtures for external plaster and where indicated, and all other related works, all as specified, shown on the drawings and to the satisfaction of the Engineer.</t>
  </si>
  <si>
    <r>
      <t>Waterproof Exterior Emulsion Paint</t>
    </r>
    <r>
      <rPr>
        <sz val="10"/>
        <rFont val="Times New Roman"/>
        <family val="1"/>
      </rPr>
      <t/>
    </r>
  </si>
  <si>
    <t>06410.3.1</t>
  </si>
  <si>
    <t>"Provisional Sum" items shall be used only at written direction of the Engineer. If not used either wholly or in part, the amount not used shall be deducted from the Contract Price and no claim shall be entertained with respect to overhead charges or any other cost that may allegedly result therefrom.</t>
  </si>
  <si>
    <t>PN</t>
  </si>
  <si>
    <t>The Contractor shall, at no additional cost, produce a high quality fair faced finish to all concrete surfaces, and shall make them ready to receive the required paint and/or membrane.</t>
  </si>
  <si>
    <t>Note: -</t>
  </si>
  <si>
    <t>Flange Pressure Rating ...........................................................................................</t>
  </si>
  <si>
    <t>Bill of Quantities ..................................................................................................................</t>
  </si>
  <si>
    <t>BOQ</t>
  </si>
  <si>
    <t>The expression "approved shop drawings" shall be deemed to mean "shop drawings submitted by the Contractor and approved by the Engineer".</t>
  </si>
  <si>
    <t>06410.1.2</t>
  </si>
  <si>
    <t>1.</t>
  </si>
  <si>
    <t>2.</t>
  </si>
  <si>
    <r>
      <t xml:space="preserve">Provision of </t>
    </r>
    <r>
      <rPr>
        <b/>
        <sz val="10"/>
        <rFont val="Times New Roman"/>
        <family val="1"/>
      </rPr>
      <t xml:space="preserve">ten year maintenance free guarantee for the waterproofing system </t>
    </r>
    <r>
      <rPr>
        <sz val="10"/>
        <rFont val="Times New Roman"/>
        <family val="1"/>
      </rPr>
      <t>after completion of the works complete including coverage of materials and installation, and repairing all damages resulting from failure to resist the penetration of moisture;</t>
    </r>
  </si>
  <si>
    <t>Page №</t>
  </si>
  <si>
    <t>Mobilization to site and demobilization on completion of the Works.</t>
  </si>
  <si>
    <t>Handles for wood door leaves shall be of approved type.</t>
  </si>
  <si>
    <t>Aluminum Doors and Windows</t>
  </si>
  <si>
    <t>08520.1.2</t>
  </si>
  <si>
    <t>08520.1.3</t>
  </si>
  <si>
    <t>08520.1.4</t>
  </si>
  <si>
    <t>08520.1.5</t>
  </si>
  <si>
    <t>08520.1.6</t>
  </si>
  <si>
    <t>08520.1.7</t>
  </si>
  <si>
    <t>08520.1.8</t>
  </si>
  <si>
    <t>08520.1.9</t>
  </si>
  <si>
    <t>08520.1.10</t>
  </si>
  <si>
    <t>08520.1.11</t>
  </si>
  <si>
    <t>08520.1.12</t>
  </si>
  <si>
    <r>
      <t xml:space="preserve">Hollow and solid concrete blocks supplied, installed, bedded and jointed with cement sand mortar mix (1:3), complete including all necessary </t>
    </r>
    <r>
      <rPr>
        <u/>
        <sz val="10"/>
        <rFont val="Times New Roman"/>
        <family val="1"/>
      </rPr>
      <t>reinforced concrete</t>
    </r>
    <r>
      <rPr>
        <sz val="10"/>
        <rFont val="Times New Roman"/>
        <family val="1"/>
      </rPr>
      <t xml:space="preserve"> </t>
    </r>
    <r>
      <rPr>
        <u/>
        <sz val="10"/>
        <rFont val="Times New Roman"/>
        <family val="1"/>
      </rPr>
      <t>stiffening columns, tie beams, lintels, jambs and sills</t>
    </r>
    <r>
      <rPr>
        <sz val="10"/>
        <rFont val="Times New Roman"/>
        <family val="1"/>
      </rPr>
      <t xml:space="preserve"> for masonry, reinforcements, dowels, stainless steel head restraints, mineral wool, polysulfide sealant, all necessary galvanized steel wire mesh and accessories, all necessary steel angles and supports for masonry infills, and all other related works, all as specified, shown on drawings and approved shop drawings, and to the satisfaction of the Engineer.</t>
    </r>
  </si>
  <si>
    <t>General and Structural Excavation</t>
  </si>
  <si>
    <t>02315.1.1</t>
  </si>
  <si>
    <t>Reinforced Concrete (Type I, 45 MPa on Cylinder)</t>
  </si>
  <si>
    <t>Execution of groove and fixing the waterproofing membrane with fasteners, and application of approved mastic sealants; OR
Supply and installation of approved anodized aluminum flashing for waterproofing system, complete including mastic sealants and anchors;</t>
  </si>
  <si>
    <t>Waterproofing System to Wet Areas</t>
  </si>
  <si>
    <t>Supply all required materials and construct the following waterproofing system to all wet areas, complete including, but not limited to the following:</t>
  </si>
  <si>
    <t>Surface preparation including cleaning &amp; sealing of cracks and joints with approved sealant materials;</t>
  </si>
  <si>
    <t>Supply and installation of approved heavy duty rigid polypropylene protection boards, 5 mm thick, 650 g/m², with approved adhesive materials;</t>
  </si>
  <si>
    <t>Supply and installation of perforated 2" diameter drainage pipe with coco-fiber protection including connection to drainage system;</t>
  </si>
  <si>
    <t>Execution of cement sand screed 50 to 100 mm thick, sloping (1% slope), laid to falls or cross falls, and finished to receive waterproofing membrane;</t>
  </si>
  <si>
    <t>Application of two layers of SBS polymer modified bitumen membrane, each 4 mm thick, to floor surfaces and dressing up against walls 200mm high;</t>
  </si>
  <si>
    <t>Waterproofing System to Top of Roof</t>
  </si>
  <si>
    <t>6 mm thick clear glass mirror above vanity top, width to match vanity top length, 1100 mm high.</t>
  </si>
  <si>
    <t>Towel ring.</t>
  </si>
  <si>
    <r>
      <t>for establishing and furnishing the Engineer’s site office</t>
    </r>
    <r>
      <rPr>
        <sz val="10"/>
        <rFont val="Times New Roman"/>
        <family val="1"/>
      </rPr>
      <t>;</t>
    </r>
  </si>
  <si>
    <r>
      <t>for the work in connection with measurement and re-measurement</t>
    </r>
    <r>
      <rPr>
        <sz val="10"/>
        <rFont val="Times New Roman"/>
        <family val="1"/>
      </rPr>
      <t>, and the final account;</t>
    </r>
  </si>
  <si>
    <t>The Tenderer shall complete the collections and/or summary at the end of each Division and carry the totals to the "Summary".</t>
  </si>
  <si>
    <t>Any "Optional" or "Provisional" item included in the Bill of Quantities, which is not carried out, shall be omitted from the interim and final statements. Any additional item of work carried out on the Engineer’s written instructions shall be included in the relevant interim and final statements.</t>
  </si>
  <si>
    <t>Collect delivered items from supplier;</t>
  </si>
  <si>
    <t>Coordinate and follow up material delivery.</t>
  </si>
  <si>
    <t>“Coordination, attendance, and profit upon other nominated sub-contractor’s installation” expression indicates works to be carried in their entirety by nominated sub-contractor appointed by the Employer. Said sub-contractors shall supply, deliver to site area and install on location their respective works and the Contractor shall attend to their needs as related, but not limited to the following:</t>
  </si>
  <si>
    <t>Supervise nominated sub-contractor's works;</t>
  </si>
  <si>
    <t>Provide unrestricted access to sub-contractor to areas of their works;</t>
  </si>
  <si>
    <t>“Collect from site and install” expression indicates materials to be supplied by nominated supplier appointed by the Employer. Said supplier shall deliver materials to site area and Contractor shall:</t>
  </si>
  <si>
    <t>One set of three drawers, with drawer runner and powder coated metal guides;</t>
  </si>
  <si>
    <t>Grooves as handles for doors and drawers;</t>
  </si>
  <si>
    <t>Supply and install the following cupboards under lavatories, comprising, but not limited to:</t>
  </si>
  <si>
    <t>Reservation for mechanical works (under-top lavatory, mixers, angle valves, strainer, bottle trap, and all required mechanical installations are included in "Division 15 - Mechanical");</t>
  </si>
  <si>
    <t>06410.4.2</t>
  </si>
  <si>
    <t>Grooves as handles or approved chrome plated steel handles/knobs for doors and drawers;</t>
  </si>
  <si>
    <t>Drawers with drawer runner and powder coated metal guides;</t>
  </si>
  <si>
    <t>Reservation for built-in appliances;</t>
  </si>
  <si>
    <t>Wood door leaf, 45 mm thick, fabricated in 8 mm thick MDF wood panel with approved veneer on both sides and reinforced with solid wood for lock and handle, and edge leaf frame in approved solid wood (8 + 29 + 8); door frame in approved solid wood.</t>
  </si>
  <si>
    <t>Granite work top with granite sink, of approved type with full back splashes and bull nose edges;</t>
  </si>
  <si>
    <t>Reservation for mechanical works (mixers, p-trap, angle valves, accessories, etc.);</t>
  </si>
  <si>
    <t>Stainless steel work top with stainless steel sink, with full back splashes and bull nose edges;</t>
  </si>
  <si>
    <t>Ceramic skirting to match floor tiles,
300 mm long, 80 mm high, 12 mm thick.</t>
  </si>
  <si>
    <t>Glazed full body (plein masse) ceramic wall tiles, size 300 x 300 x 8 mm thick.</t>
  </si>
  <si>
    <t>Supply and install the following vanity tops, mirrors and chrome plated accessories for toilets and bathrooms, complete including fixing all necessary accessories and all other related works, all as specified, shown on the drawings and to the satisfaction of the Engineer.</t>
  </si>
  <si>
    <t>Smooth plaster with approved waterproofing admixtures to internal walls and columns receiving ceramic tiles (up to ceiling).</t>
  </si>
  <si>
    <t>Plaster to external columns, walls and parapets.</t>
  </si>
  <si>
    <t>Supply and installation of extruded polystyrene insulation boards, 50 mm thick, 35 kg/m³ density, laid with approved adhesive materials compatible with waterproofing membrane;</t>
  </si>
  <si>
    <t>Total Amount of BOQ after Discount and including VAT ……………………………………………………………………………………….</t>
  </si>
  <si>
    <t>Total Amount of BOQ after Discount and including VAT in Words:</t>
  </si>
  <si>
    <t>Application of two layers of SBS polymer modified bitumen membrane, each 4 mm thick, to all floor surfaces, and dressing up 200 mm high against walls, and covering all upstands;</t>
  </si>
  <si>
    <t>LEBANESE RED CROSS</t>
  </si>
  <si>
    <t>BTS ANTELIAS</t>
  </si>
  <si>
    <t>LEBANON</t>
  </si>
  <si>
    <t>02315.1.2</t>
  </si>
  <si>
    <t>m2</t>
  </si>
  <si>
    <r>
      <t xml:space="preserve">Solid slabs for top of roof electric new room, </t>
    </r>
    <r>
      <rPr>
        <b/>
        <sz val="10"/>
        <rFont val="Times New Roman"/>
        <family val="1"/>
      </rPr>
      <t xml:space="preserve">with smooth fair faced finish, </t>
    </r>
    <r>
      <rPr>
        <sz val="10"/>
        <rFont val="Times New Roman"/>
        <family val="1"/>
      </rPr>
      <t>any thickness.</t>
    </r>
  </si>
  <si>
    <t>Demolition and cleaning</t>
  </si>
  <si>
    <t>Waterproofing system under floor tiles one m2 around pipe coring .</t>
  </si>
  <si>
    <t>Waterproofing system under floor tiles in toilets and shower</t>
  </si>
  <si>
    <t>Waterproofing system to top of roof electrical room.</t>
  </si>
  <si>
    <t>06410.1.4</t>
  </si>
  <si>
    <t>06410.1.5</t>
  </si>
  <si>
    <t>06410.1.6</t>
  </si>
  <si>
    <t>06410.1.7</t>
  </si>
  <si>
    <t>06410.1.8</t>
  </si>
  <si>
    <t>06410.1.9</t>
  </si>
  <si>
    <t>06410.1.10</t>
  </si>
  <si>
    <t>06410.1.11</t>
  </si>
  <si>
    <t>06410.1.12</t>
  </si>
  <si>
    <t>06410.1.13</t>
  </si>
  <si>
    <t>06410.1.14</t>
  </si>
  <si>
    <t>06410.1.15</t>
  </si>
  <si>
    <t>Cupboards under lavatories, width as per drawings, in  FF18 bathroom.</t>
  </si>
  <si>
    <r>
      <t xml:space="preserve">450 mm deep wooden closets in storage room FF20, fabricated in </t>
    </r>
    <r>
      <rPr>
        <b/>
        <sz val="10"/>
        <rFont val="Times New Roman"/>
        <family val="1"/>
      </rPr>
      <t>18 mm thick</t>
    </r>
    <r>
      <rPr>
        <sz val="10"/>
        <rFont val="Times New Roman"/>
        <family val="1"/>
      </rPr>
      <t xml:space="preserve"> lamaica wood with approved knobs for doors. (Provisional Quantity)</t>
    </r>
  </si>
  <si>
    <t>450 mm deep wooden cupboards in changing room FF19, fabricated in:</t>
  </si>
  <si>
    <r>
      <t xml:space="preserve">Custom Cabinets </t>
    </r>
    <r>
      <rPr>
        <b/>
        <u/>
        <sz val="10"/>
        <color rgb="FFFF0000"/>
        <rFont val="Times New Roman"/>
        <family val="1"/>
      </rPr>
      <t xml:space="preserve"> </t>
    </r>
  </si>
  <si>
    <t>06410.1.16</t>
  </si>
  <si>
    <t>06410.1.17</t>
  </si>
  <si>
    <t>06410.1.18</t>
  </si>
  <si>
    <t>06410.1.19</t>
  </si>
  <si>
    <t>06410.1.20</t>
  </si>
  <si>
    <t>06410.1.21</t>
  </si>
  <si>
    <t>06410.1.22</t>
  </si>
  <si>
    <t>08212.1.2</t>
  </si>
  <si>
    <t>Type WD 01, single leaf, side hinged, opening size 1000 x 2200 mm high.</t>
  </si>
  <si>
    <t>Type WD 01', single leaf, side hinged, 90 minutes fire rated, opening size 1000 x 2200 mm high.</t>
  </si>
  <si>
    <t>Type WD 01'', single leaf, side hinged, open to close electrical system, opening size 1000 x 2200 mm high.</t>
  </si>
  <si>
    <t>08212.1.3</t>
  </si>
  <si>
    <t>08212.1.4</t>
  </si>
  <si>
    <t>08212.1.5</t>
  </si>
  <si>
    <t>Type WD 02, single leaf, side hinged, opening size 800 x 2200 mm high.</t>
  </si>
  <si>
    <t>Type WD 02', single leaf, side hinged, 90 minutes fire rated, opening size 800 x 2200 mm high.</t>
  </si>
  <si>
    <t>08212.1.6</t>
  </si>
  <si>
    <t>Type WD 03, single leaf, side hinged,  opening size 900 x 2200 mm high.</t>
  </si>
  <si>
    <t>08212.1.7</t>
  </si>
  <si>
    <t>Type WD 04, single leaf, side hinged,  opening size 700 x 2200 mm high.</t>
  </si>
  <si>
    <t>08212.1.8</t>
  </si>
  <si>
    <t>Type WD 05, single leaf, side hinged, 90 minutes fire rated, opening size 1200 x 2200 mm high.</t>
  </si>
  <si>
    <t>08212.1.9</t>
  </si>
  <si>
    <t>Type WD 06, double leaves, side hinged, 90 minutes fire rated. opening size 1800 x 2200 mm high.</t>
  </si>
  <si>
    <t>08212.1.10</t>
  </si>
  <si>
    <t>Type WD 07, double leaves, side hinged, 90 minutes fire rated. opening size 1600 x 2200 mm high.</t>
  </si>
  <si>
    <t xml:space="preserve">Double glazed aluminum doors, windows and panels using 6 mm thick clear toughened glass, 12 mm thick void, and 6 mm thick clear toughened glass (6-12-6), </t>
  </si>
  <si>
    <t>Type AW 01, overall size 2000 x 1200 mm high.</t>
  </si>
  <si>
    <t>Type AW 02, overall size 2750 x 1200 mm high.</t>
  </si>
  <si>
    <t>Type AW 04, overall size 3100 x 1200 mm high.</t>
  </si>
  <si>
    <t>Aluminum  Windows EXISTING ELEVATION</t>
  </si>
  <si>
    <t>085211.1.1</t>
  </si>
  <si>
    <t>NO</t>
  </si>
  <si>
    <t>Type AL- 01, overall size 950 x 1600 mm high.</t>
  </si>
  <si>
    <t>Type AL- 02, overall size 4800 x 1600 mm high.</t>
  </si>
  <si>
    <t>085211.1.2</t>
  </si>
  <si>
    <t>085211.1.3</t>
  </si>
  <si>
    <t>Type AL- 03, overall size 1200 x 1600 mm high.</t>
  </si>
  <si>
    <t>085211.1.4</t>
  </si>
  <si>
    <t>Type AL- 04, overall size 2500 x 1600 mm high.</t>
  </si>
  <si>
    <t>Type AL- 05, overall size 2200 x 1600 mm high.</t>
  </si>
  <si>
    <t>085211.1.5</t>
  </si>
  <si>
    <t>085211.1.6</t>
  </si>
  <si>
    <t>Type AL- 06, overall size 2600 x 1600 mm high.</t>
  </si>
  <si>
    <t>Type AL- 07, overall size 850 x 1600 mm high.</t>
  </si>
  <si>
    <t>085211.1.7</t>
  </si>
  <si>
    <t>085211.1.8</t>
  </si>
  <si>
    <t>Type AL- 08, overall size 450 x 600 mm high.</t>
  </si>
  <si>
    <t>085211.1.9</t>
  </si>
  <si>
    <t>Type AL- 09, overall size 900 x 1600 mm high.</t>
  </si>
  <si>
    <t>085211.1.10</t>
  </si>
  <si>
    <t>Type AL- 10, overall size 600 x 1600 mm high.</t>
  </si>
  <si>
    <t>Vanity Tops, Mirrors &amp; Chrome Plated Accessories for Toilets</t>
  </si>
  <si>
    <t>Shower compartments, consisting of 12 mm thick fully laminated tempered sandblasted frameless glass panels with doors, in changing room.</t>
  </si>
  <si>
    <t>Toilet, Bath  Accessories</t>
  </si>
  <si>
    <t>Toilet roll holder and WC brush .</t>
  </si>
  <si>
    <t>Emulsion washable paint to internal plastered walls and columns.</t>
  </si>
  <si>
    <t>Anti-slip full body (plein masse) ceramic floor tiles, size 300 x 300 x 8 mm thick for toilets and janitor.</t>
  </si>
  <si>
    <t>Anti-slip full body (plein masse) ceramic floor tiles, size 300 x 300 x 10 mm thick for lobby FF02.</t>
  </si>
  <si>
    <t>Approved first quality ceramic wall tiles, supplied and installed complete including preparing surfaces, glue top quality backing, and colored antibacterial grout, with approved waterproofing admixtures, all as specified, shown on drawings and to the satisfaction of the Engineer.</t>
  </si>
  <si>
    <r>
      <t>Cupboards</t>
    </r>
    <r>
      <rPr>
        <sz val="10"/>
        <rFont val="Times New Roman"/>
        <family val="1"/>
      </rPr>
      <t/>
    </r>
  </si>
  <si>
    <t>Supply and install the following low level and high level cupboards, comprising, but not limited to, the following:</t>
  </si>
  <si>
    <t>Low level and high level cupboards, in cantine  FF32 , with the following dimensions:
Low Level: 600 mm wide x 900 mm high.
High Level: 350 mm wide x 720 mm high.
Granite Top: 25 mm thick, 600 mm wide.</t>
  </si>
  <si>
    <t xml:space="preserve">Low level cupboards, in cantine FF32, with the following dimensions:
Low Level: 600 mm wide x 900 mm high.                 Wood Top: 25 mm thick, 600 mm wide.
</t>
  </si>
  <si>
    <t>Cupboards for Janitor</t>
  </si>
  <si>
    <t>Low level and high level cupboards, in Janitor's kitchen FF13, with the following dimensions:
Low Level: 600 x 900 mm high x 1750 mm long.
Stainless Steel Top: 0.5mm thick, 600 x 1750mm long.</t>
  </si>
  <si>
    <r>
      <t xml:space="preserve">High pressure decorative laminated MDF doors, </t>
    </r>
    <r>
      <rPr>
        <b/>
        <sz val="10"/>
        <rFont val="Times New Roman"/>
        <family val="1"/>
      </rPr>
      <t>18 mm thick</t>
    </r>
    <r>
      <rPr>
        <sz val="10"/>
        <rFont val="Times New Roman"/>
        <family val="1"/>
      </rPr>
      <t>;</t>
    </r>
  </si>
  <si>
    <r>
      <t xml:space="preserve">Compartment dividers and adjustable shelves in </t>
    </r>
    <r>
      <rPr>
        <b/>
        <sz val="10"/>
        <rFont val="Times New Roman"/>
        <family val="1"/>
      </rPr>
      <t>18mm thick</t>
    </r>
    <r>
      <rPr>
        <sz val="10"/>
        <rFont val="Times New Roman"/>
        <family val="1"/>
      </rPr>
      <t xml:space="preserve"> waterproof laminated MDF wood;</t>
    </r>
  </si>
  <si>
    <r>
      <t xml:space="preserve">High pressure decorative MDF with approved veneer doors, </t>
    </r>
    <r>
      <rPr>
        <b/>
        <sz val="10"/>
        <rFont val="Times New Roman"/>
        <family val="1"/>
      </rPr>
      <t>18 mm thick</t>
    </r>
    <r>
      <rPr>
        <sz val="10"/>
        <rFont val="Times New Roman"/>
        <family val="1"/>
      </rPr>
      <t>;</t>
    </r>
  </si>
  <si>
    <r>
      <rPr>
        <b/>
        <sz val="10"/>
        <rFont val="Times New Roman"/>
        <family val="1"/>
      </rPr>
      <t>18 mm thick</t>
    </r>
    <r>
      <rPr>
        <sz val="10"/>
        <rFont val="Times New Roman"/>
        <family val="1"/>
      </rPr>
      <t xml:space="preserve"> laminated MDF wood panels skeleton and compartment dividers;</t>
    </r>
  </si>
  <si>
    <r>
      <rPr>
        <b/>
        <sz val="10"/>
        <rFont val="Times New Roman"/>
        <family val="1"/>
      </rPr>
      <t>18 mm thick</t>
    </r>
    <r>
      <rPr>
        <sz val="10"/>
        <rFont val="Times New Roman"/>
        <family val="1"/>
      </rPr>
      <t xml:space="preserve"> melamine fixed shelves with PVC edging;</t>
    </r>
  </si>
  <si>
    <r>
      <t xml:space="preserve">Adjustable shelves in </t>
    </r>
    <r>
      <rPr>
        <b/>
        <sz val="10"/>
        <rFont val="Times New Roman"/>
        <family val="1"/>
      </rPr>
      <t>18 mm thick</t>
    </r>
    <r>
      <rPr>
        <sz val="10"/>
        <rFont val="Times New Roman"/>
        <family val="1"/>
      </rPr>
      <t xml:space="preserve"> impregnated white board, both sides, with roll edging;</t>
    </r>
  </si>
  <si>
    <r>
      <t>Compartment dividers and adjustable shelves in 18</t>
    </r>
    <r>
      <rPr>
        <b/>
        <sz val="10"/>
        <rFont val="Times New Roman"/>
        <family val="1"/>
      </rPr>
      <t xml:space="preserve"> mm thick</t>
    </r>
    <r>
      <rPr>
        <sz val="10"/>
        <rFont val="Times New Roman"/>
        <family val="1"/>
      </rPr>
      <t xml:space="preserve"> waterproof laminated MDF wood;</t>
    </r>
  </si>
  <si>
    <r>
      <t xml:space="preserve">Compartment dividers and adjustable shelves in </t>
    </r>
    <r>
      <rPr>
        <b/>
        <sz val="10"/>
        <rFont val="Times New Roman"/>
        <family val="1"/>
      </rPr>
      <t>18 mm thick</t>
    </r>
    <r>
      <rPr>
        <sz val="10"/>
        <rFont val="Times New Roman"/>
        <family val="1"/>
      </rPr>
      <t xml:space="preserve"> waterproof laminated MDF wood;</t>
    </r>
  </si>
  <si>
    <t>Heavy duty anti-slip full body (plein masse) ceramic floor tiles, size 300 x 300 x 12 mm thick for electrical room RF05 /07.</t>
  </si>
  <si>
    <t>085211.1.11</t>
  </si>
  <si>
    <t>085211.1.12</t>
  </si>
  <si>
    <t>Type AL- 11, overall size 400 x 400 mm high.</t>
  </si>
  <si>
    <t>Type AL- 10, overall size 400 x 400 mm high.</t>
  </si>
  <si>
    <t>08520.1.13</t>
  </si>
  <si>
    <r>
      <t xml:space="preserve">The Bill of Quantities shall be priced in </t>
    </r>
    <r>
      <rPr>
        <b/>
        <sz val="10"/>
        <color rgb="FFFF0000"/>
        <rFont val="Times New Roman"/>
        <family val="1"/>
      </rPr>
      <t>United States Dollars.</t>
    </r>
    <r>
      <rPr>
        <sz val="10"/>
        <rFont val="Times New Roman"/>
        <family val="1"/>
      </rPr>
      <t xml:space="preserve"> All payment made to the successful Tenderer in accordance with all certificates, accounts and similar documents relating to this Contract shall be in US$.</t>
    </r>
  </si>
  <si>
    <t>General Preambles</t>
  </si>
  <si>
    <r>
      <rPr>
        <b/>
        <sz val="10"/>
        <color indexed="10"/>
        <rFont val="Times New Roman"/>
        <family val="1"/>
      </rPr>
      <t>This is a Remeasured Contract.</t>
    </r>
    <r>
      <rPr>
        <sz val="10"/>
        <rFont val="Times New Roman"/>
        <family val="1"/>
      </rPr>
      <t xml:space="preserve">
Notwithstanding the quantities given, all Works itemized in the Bill of Quantities shall be subject to re-measurement on site as executed and approved by the Engineer, and in the unit of measurement indicated in the Bill of Quantities, and payment will be made at the corresponding unit rates on the re-measured quantities.</t>
    </r>
  </si>
  <si>
    <t>02315.1.3</t>
  </si>
  <si>
    <t>04810.1.2</t>
  </si>
  <si>
    <t>06410.1.23</t>
  </si>
  <si>
    <t>06410.1.24</t>
  </si>
  <si>
    <t>Type AW 08, overall size 1050 x 2200 mm high.</t>
  </si>
  <si>
    <t>Type AW 07, overall size 1150 x 2200 mm high.</t>
  </si>
  <si>
    <t>Type AW 10, overall size 3034 x 2200 mm high.</t>
  </si>
  <si>
    <t>Type AD 02, overall size 2964 x 2200 mm high.</t>
  </si>
  <si>
    <t>Type AW 09, overall size 1707 x 2200 mm high.</t>
  </si>
  <si>
    <t>Type AD 01, overall size 1802 x 2200 mm high.</t>
  </si>
  <si>
    <t>08520.1.14</t>
  </si>
  <si>
    <t>08520.1.15</t>
  </si>
  <si>
    <t>08212.1.11</t>
  </si>
  <si>
    <t>08212.1.12</t>
  </si>
  <si>
    <t>09220.1.2</t>
  </si>
  <si>
    <t>09300.1.3</t>
  </si>
  <si>
    <t>False Ceiling Tiles</t>
  </si>
  <si>
    <t>09510.1.2</t>
  </si>
  <si>
    <t>Tiles size 600 x 600 mm, for false ceilings in rooms.</t>
  </si>
  <si>
    <t>Tiles size 1200 x 600 mm, for false ceilings in corridor.</t>
  </si>
  <si>
    <t>09900.1.2</t>
  </si>
  <si>
    <t>09900.2.1</t>
  </si>
  <si>
    <t>Tiles</t>
  </si>
  <si>
    <t>Office Furniture</t>
  </si>
  <si>
    <r>
      <t xml:space="preserve">Design and submit all necessary calculations and shop drawings to the Engineer for approval, then supply all required materials and equipment, and construct as per approved final detailed design the following shower compartments complete including glass assembly systems, glazing, sealant, stainless steel channels and clips for fixation in floor, walls and ceiling, flashings, fire stopping, vapor retarder, air barrier, supports, fasteners, hardware, ironmongery and accessories, and all other related works, all as specified, </t>
    </r>
    <r>
      <rPr>
        <b/>
        <sz val="10"/>
        <rFont val="Times New Roman"/>
        <family val="1"/>
      </rPr>
      <t>shown on approved shop drawings</t>
    </r>
    <r>
      <rPr>
        <sz val="10"/>
        <rFont val="Times New Roman"/>
        <family val="1"/>
      </rPr>
      <t xml:space="preserve"> and to the satisfaction of the Engineer.</t>
    </r>
  </si>
  <si>
    <r>
      <t>and all other related works, all as specified,</t>
    </r>
    <r>
      <rPr>
        <b/>
        <sz val="10"/>
        <rFont val="Times New Roman"/>
        <family val="1"/>
      </rPr>
      <t xml:space="preserve"> shown on approved shop drawings</t>
    </r>
    <r>
      <rPr>
        <sz val="10"/>
        <rFont val="Times New Roman"/>
        <family val="1"/>
      </rPr>
      <t xml:space="preserve"> and to the satisfaction of the Engineer.</t>
    </r>
  </si>
  <si>
    <r>
      <t xml:space="preserve">and all other related works, all as specified, </t>
    </r>
    <r>
      <rPr>
        <b/>
        <sz val="10"/>
        <rFont val="Times New Roman"/>
        <family val="1"/>
      </rPr>
      <t>shown on approved shop drawings</t>
    </r>
    <r>
      <rPr>
        <sz val="10"/>
        <rFont val="Times New Roman"/>
        <family val="1"/>
      </rPr>
      <t xml:space="preserve"> and to the satisfaction of the Engineer.</t>
    </r>
  </si>
  <si>
    <r>
      <t xml:space="preserve">Supply and install the following wood cupboards with shelves and drawers, fabricated and finished complete including plywood, solid wood, veneer, veneer cladding, panels, shelves, drawers, inserts, stainless steel accessories, mirrors and glass panels where required, hardware and ironmongery, preservative treatment of wood and painting, and all other related works, all as specified, </t>
    </r>
    <r>
      <rPr>
        <b/>
        <sz val="10"/>
        <rFont val="Times New Roman"/>
        <family val="1"/>
      </rPr>
      <t>shown on approved shop drawings</t>
    </r>
    <r>
      <rPr>
        <sz val="10"/>
        <rFont val="Times New Roman"/>
        <family val="1"/>
      </rPr>
      <t xml:space="preserve"> and to the satisfaction of the Engineer.</t>
    </r>
  </si>
  <si>
    <t>Type AD 03, overall size 1100 x 2200 mm high, 2 nos</t>
  </si>
  <si>
    <t>Type AW 03, overall size 4250 x 1200 mm high, 2 nos</t>
  </si>
  <si>
    <t>Type AW 05, overall size 2000 x 1200 mm high, 2 nos</t>
  </si>
  <si>
    <t>Type AW 06, overall size 600 x 1200 mm high, 2 nos</t>
  </si>
  <si>
    <t>Type AW 11, overall size 400 x 400 mm high, 2 nos</t>
  </si>
  <si>
    <t>Type AW 12, overall size 400 x 400 mm high, , 2 nos</t>
  </si>
  <si>
    <t>08520.1.16</t>
  </si>
  <si>
    <t>Type AD GF, overall size 2700 x 2200 mm high, 2 nos</t>
  </si>
  <si>
    <t>Telephone Handsets</t>
  </si>
  <si>
    <t>IP Telephone similar to existing handsets in other LRC BTS centers</t>
  </si>
  <si>
    <t>Supply, deliver, configure and test the following Telephone Handsets complete with patch cables and accessories and to the satisfaction of the Engineer.</t>
  </si>
  <si>
    <t>Cabinet with blind doors in Director's room FF33, 1600 x 500 x 2000 mmm high</t>
  </si>
  <si>
    <t>Supply, deliver and assemble as needed the following office furniture, complete including all required accessories, protection and any other related works, all as specified below, shown on drawings, with approved color finish/texture and to the satisfaction of the Engineer.</t>
  </si>
  <si>
    <t>Lockers in Changing room FF19, 500 x 400 x 600 mm high</t>
  </si>
  <si>
    <t>Cabinet with blind doors in Staff room FF16, 800 x 450 x 2000 mm high</t>
  </si>
  <si>
    <t>Cabinet with blind doors in Lobby FF02, 900 x 600 x 2000 mm high</t>
  </si>
  <si>
    <t>10900.2.1</t>
  </si>
  <si>
    <t>Sofas, Benches &amp; Chairs</t>
  </si>
  <si>
    <t>10900.2.2</t>
  </si>
  <si>
    <t>10900.2.3</t>
  </si>
  <si>
    <t>10900.2.4</t>
  </si>
  <si>
    <t>10900.2.5</t>
  </si>
  <si>
    <t>Bar Chair in Cantine FF32, 350 x 350 mm, wood legs and PP covered seat</t>
  </si>
  <si>
    <t xml:space="preserve">Meeting Chair in Director's FF33, seat and backrest upholstered with mesh, chrome base, heavy duty PP arms </t>
  </si>
  <si>
    <t>Visitor's Chair in Interview room FF06, seat &amp; backrest upholstered in leather, powder coated metal  legs without arms</t>
  </si>
  <si>
    <t>10900.2.6</t>
  </si>
  <si>
    <t>10900.1.1</t>
  </si>
  <si>
    <t>10900.1.2</t>
  </si>
  <si>
    <t>10900.1.3</t>
  </si>
  <si>
    <t>10900.1.4</t>
  </si>
  <si>
    <t>10900.3.1</t>
  </si>
  <si>
    <t>10900.3.2</t>
  </si>
  <si>
    <t>10900.3.3</t>
  </si>
  <si>
    <t>10900.3.4</t>
  </si>
  <si>
    <t>10900.3.5</t>
  </si>
  <si>
    <t>10900.3.6</t>
  </si>
  <si>
    <t>10900.3.7</t>
  </si>
  <si>
    <t>Signage System</t>
  </si>
  <si>
    <t>Supply and install the following signage system of printed stickers with matt laminated on plexi glass 4mm, white areas appear white, brand graphics/room name BTS RED pantone 186 C, dual typesetting English (Helvetica Neue (T1) .95 Black) &amp; Arabic (Bahij TheSansArabic.Plain), overall size for stickers and fonts similar to  existing system in BTS centers, shown on approved shop drawings and technical sheets and to the satisfaction of the Engineer.</t>
  </si>
  <si>
    <t>Internal Directory (internal signage) sticker on wall or door of each room/department (excluding blood collection area), overall size 300 x 150 mm</t>
  </si>
  <si>
    <t>10900.1.5</t>
  </si>
  <si>
    <t>Cabinets with laminated MDF wood 18mm thick, soft close hinges with lock, telescopic drawers and  adjustable shelves</t>
  </si>
  <si>
    <t>Desks &amp; Tables with top &amp; legs laminated wood, soft close hinges with lock, telescopic drawers and  adjustable shelves</t>
  </si>
  <si>
    <t>High table shelves in Cantine FF32, 25 mm thick, 4500 x 400 mm</t>
  </si>
  <si>
    <t>Conference Table extension for Director's in room FF33, laminated top &amp; legs 36mm thick, 2000 x 800mm</t>
  </si>
  <si>
    <t>Director's Desk in room FF33, laminated top &amp; legs 36mm thick, 1200 x 800mm</t>
  </si>
  <si>
    <t>Coffee Table, in Cantine FF32 &amp; Waiting FF03, laminated top &amp; legs, 25mm thick antiscratch, size 500 x 500 mm</t>
  </si>
  <si>
    <t>Sofa 2-seaters in Cantine FF32 &amp; Waiting FF03, 1500 x 700 x 700 mm, solid wood chassis, durable fabric upholstered</t>
  </si>
  <si>
    <t>Desk Chair for Comms in room FF34, Interview room FF07 &amp; Labeling FF27, ergonomic seat, high backrest, leather upholstered, adjustable height, recliner mechanism,  heavy duty arms and rollers.</t>
  </si>
  <si>
    <t xml:space="preserve">Renovation Works </t>
  </si>
  <si>
    <t>for BTS Antelias Centre 1st floor</t>
  </si>
  <si>
    <t>Pads under 2 Generators in specified location and as on approved shop drawings, 4000 x 1500 mm x 250 mm thick each.</t>
  </si>
  <si>
    <t>Prior to starting of any work in this Division, the Contractor shall design all wood work items, and submit all necessary calculations and shop drawings to the Engineer for approval, then supply all required materials and accessories, and erect the said items as per approved detailed design and shop drawings, to the satisfaction of the Engineer.</t>
  </si>
  <si>
    <t>Low level  cupboards, in BLOOD TESTING FF29, with the following dimensions:
Low Level: 1000 mm wide x 800 mm high.                 Wood Top: 25 mm thick, 1000 mm wide.</t>
  </si>
  <si>
    <t>Low level  cupboards, in BLOOD TESTING FF29, with the following dimensions:
Low Level: 500 mm wide x 800 mm high.                 Wood Top: 25 mm thick, 500 mm wide.</t>
  </si>
  <si>
    <t>Low level cupboards, in  FF15, with the following dimensions:
Low Level: 500 mm wide x 800 mm high.                 Wood Top: 25 mm thick, 500 mm wide.</t>
  </si>
  <si>
    <t>Low level  cupboards, in  FF15, with the following dimensions:
Low Level: 500 mm wide x 900 mm high.                 Wood Top: 25 mm thick, 500 mm wide.</t>
  </si>
  <si>
    <t>Low level  cupboards, in  FF06, with the following dimensions:
Low Level: 800 mm wide x 800 mm high.                 Wood Top: 25 mm thick, 500 mm wide.</t>
  </si>
  <si>
    <t>Low level cupboards, in BLOOD STORAGE FF34, with the following dimensions:
Low Level: 800 mm wide x 800 mm high.                 Wood Top: 25 mm thick, 800 mm wide.</t>
  </si>
  <si>
    <t>Low level  cupboards, in  FF08, with the following dimensions:
Low Level: 600 mm wide x 800 mm high.                 Wood Top: 25 mm thick, 500 mm wide.</t>
  </si>
  <si>
    <t>Low level cupboards, in  FF22, with the following dimensions:
Low Level: 500 mm wide x 800 mm high.                 Wood Top: 25 mm thick, 500 mm wide.</t>
  </si>
  <si>
    <t>Low level  cupboards, in  FF22, with the following dimensions:
Low Level: 500 mm wide x 800 mm high.                 Wood Top: 25 mm thick, 500 mm wide.</t>
  </si>
  <si>
    <t>Low level  cupboards, in  FF23, with the following dimensions:
Low Level: 500 mm wide x 800 mm high.                 Wood Top: 25 mm thick, 500 mm wide.</t>
  </si>
  <si>
    <t>Low level  cupboards, in  FF24, with the following dimensions:
Low Level: 500 mm wide x 800 mm high.                 Wood Top: 25 mm thick, 500 mm wide.</t>
  </si>
  <si>
    <t>Low level  cupboards, in  FF24, with the following dimensions:
Low Level: 800 mm wide x 800 mm high.                 Wood Top: 25 mm thick, 500 mm wide.</t>
  </si>
  <si>
    <t>Low level cupboards, in  FF24, with the following dimensions:
Low Level: 500 mm wide x 800 mm high.                 Wood Top: 25 mm thick, 500 mm wide.</t>
  </si>
  <si>
    <t>Low level cupboards, in  FF24, with the following dimensions:
Low Level: 800 mm wide x 800 mm high.                 Wood Top: 25 mm thick, 500 mm wide.</t>
  </si>
  <si>
    <t>Low level  cupboards, in  FF26, with the following dimensions:
Low Level: 500 mm wide x 800 mm high.                 Wood Top: 25 mm thick, 500 mm wide.</t>
  </si>
  <si>
    <t>Low level  cupboards, in  FF26, with the following dimensions:
Low Level: 800 mm wide x 800 mm high.                 Wood Top: 25 mm thick, 500 mm wide.</t>
  </si>
  <si>
    <t>Low level  cupboards, in  FF35, with the following dimensions:
Low Level: 500 mm wide x 800 mm high.                 Wood Top: 25 mm thick, 500 mm wide.</t>
  </si>
  <si>
    <t>Low level  cupboards, in  FF36, with the following dimensions:
Low Level: 800 mm wide x 800 mm high.                 Wood Top: 25 mm thick, 500 mm wide.</t>
  </si>
  <si>
    <t>07130.1.1</t>
  </si>
  <si>
    <t>07130.1.2</t>
  </si>
  <si>
    <t>Type WD 09, double leaves, side hinged, electrical open to close system, opening size 1400 x 2200 mm high.</t>
  </si>
  <si>
    <t xml:space="preserve">Supply and install the following false ceiling tiles cleanroom classified, with sealed back and edges, anti-bacterial, acoustical, washable &amp; humidity resistant, color finish as per Engineer, complete including suspended metal grid ceiling system of gasketed tee flanges  and perimeter trim, accessories, openings and all other related works, all as specified, shown on the drawings and to the satisfaction of the Engineer. </t>
  </si>
  <si>
    <t>Included</t>
  </si>
  <si>
    <t>Insurances</t>
  </si>
  <si>
    <t xml:space="preserve">Peripheral Protection </t>
  </si>
  <si>
    <t>Provide, maintain and remove upon completion of works the peripheral means of protection i.e. for facade, roof and fence around the site, complete all as specified, shown on approved shop drawings, to the satisfaction of the Engineer, and in accordance with relevant authorities' regulations.</t>
  </si>
  <si>
    <t>Provide weekly progress reports showing the actual progress of work by identifying works commenced and/or completed during the previous week including progress photographs, works to be carried out during the following week, and the estimated time required to complete all activities and works in relation with the programme of works, and to the satisfaction of the Engineer.</t>
  </si>
  <si>
    <t>Warranties</t>
  </si>
  <si>
    <t>1.09.1</t>
  </si>
  <si>
    <t>1.09.2</t>
  </si>
  <si>
    <t>Provide the following warranties to the satisfaction of the Engineer.</t>
  </si>
  <si>
    <t>Written Warranty for all equipment, signed by manufacturer, agreeing to replace/repair, within warranty period, all major and indispensable system components with inadequate and defective materials and workmanship.</t>
  </si>
  <si>
    <t>Mockups</t>
  </si>
  <si>
    <t>Qualifications</t>
  </si>
  <si>
    <t>Installer and Fabricator specializing in performing any required work shall have minimum ten years documented experience.</t>
  </si>
  <si>
    <t>Weekly Progress Reports</t>
  </si>
  <si>
    <t xml:space="preserve"> - Contractor's all risk insurance;</t>
  </si>
  <si>
    <t xml:space="preserve"> - Contractor's plant and equipment insurance;</t>
  </si>
  <si>
    <t xml:space="preserve"> - Workmen compensation insurance;</t>
  </si>
  <si>
    <t xml:space="preserve"> - Third party insurance;</t>
  </si>
  <si>
    <t>Construct any Mock-up, size &amp; location as required and directed by the Engineer, and remove any mockup when directed by the Engineer.</t>
  </si>
  <si>
    <t>Responsibilities</t>
  </si>
  <si>
    <t>Performance: Contractor will perform the Work in accordance with the Contract Documents. Contractor will be solely responsible for the means, methods, techniques, sequences and procedures of construction.</t>
  </si>
  <si>
    <t>Personnel: Contractor will provide competent, suitable personnel to perform services as required by the Contract Documents. Contractor will at all times maintain good discipline and order at the Property.</t>
  </si>
  <si>
    <t>Furnished Items: Except as specified in the Contract Documents, Contractor will  furnish, supply and apply and be fully responsible for all materials, equipment, labor, transportation, construction equipment and machinery, tools, temporary facilities and all other facilities and incidentals necessary for the furnishing, performance, testing, start-up and completion of the Work.</t>
  </si>
  <si>
    <t>Safety: Contractor will be responsible for initiating, maintaining and supervising all safety precautions and programs in connection with the Work. Contractor will comply with all applicable laws and regulations relating to the safety of persons or property.</t>
  </si>
  <si>
    <t>Damage to the Work: Contractor will repair or replace, at Contractor’s sole expense, every portion of the Work that is damaged or destroyed prior to Final Completion and caused in whole or in part by the acts or omissions of Contractor.</t>
  </si>
  <si>
    <r>
      <t>Demolition in any type of walls and to any depth required, complete including keeping demolition free from all water sources, and disposing off all resulting materials to approved dumping areas,</t>
    </r>
    <r>
      <rPr>
        <b/>
        <sz val="10"/>
        <rFont val="Times New Roman"/>
        <family val="1"/>
      </rPr>
      <t xml:space="preserve"> </t>
    </r>
    <r>
      <rPr>
        <sz val="10"/>
        <rFont val="Times New Roman"/>
        <family val="1"/>
      </rPr>
      <t>including cleaning the site from debris and all surface material, all as specified, shown on the drawings and to the satisfaction of the Engineer.</t>
    </r>
  </si>
  <si>
    <t xml:space="preserve">Subcontractors: Contractor will be fully responsible to Employer for all acts and omissions of its subcontractors, suppliers and other persons and organizations performing or furnishing any of the Work under a direct or indirect contract with Contractor just as Contractor is responsible for Contractor’s own acts and omissions. </t>
  </si>
  <si>
    <t>Prepare and submit to the Engineer for approval a detailed Construction Programme showing the proposed order and method to execute the Works, the dates upon which the various elements, trades, sections and items of the works will be started and completed, and the cash flow estimate, complete including the total elapsed days of program required by the Employer, all necessary revisions and updates, monitoring, all required supporting data, computer analysis and schedules, and all other related works, all as specified and to the satisfaction of the Engineer.</t>
  </si>
  <si>
    <t>Continuing the Work. Contractor will carry on the Work and adhere to the progress schedule during all disputes or disagreements, if occurred with Employer or Engineer.</t>
  </si>
  <si>
    <t>Provide the following insurances as required from an approved insurance company and to the satisfaction of the Employer.</t>
  </si>
  <si>
    <t>Warranty Period of minimum One Year from Date of Substantial Completion for all equipment and systems EXCEPT for the following:
- Waterproofing systems: 10 years
- Aluminum windows systems &amp; glazing : 10 Years
- Door hardware &amp; ironmongery: 5 years
- Toilet, bath &amp; accessories: 5 years
- Engine Generators: 2 years
- UPS systems no less than 2 years</t>
  </si>
  <si>
    <t>Materials: All materials and equipment will be of good quality and new, except as otherwise provided in the Contract Documents. All materials and equipment will be applied, installed, connected, erected, used, cleaned and conditioned in accordance with the instructions of the applicable supplier and to the satisfaction of the Engineer</t>
  </si>
  <si>
    <t>Walls, straight or curved, 100 mm thickness for Room FF34 jacketing and consolidation.</t>
  </si>
  <si>
    <t>Pads for VRV compressors on top of roof in specified location and as on approved shop drawings, 150 mm thick with approved anti-vibration membrane, 5 units (3pads: 850*1400 - 2pads : 750*750 )</t>
  </si>
  <si>
    <r>
      <t xml:space="preserve">Cast-in-place reinforced concrete using Ordinary Portland Cement to ASTM C150, Type I, 45 MPa on Cylinder (56 MPa on Cube), complete including formwork of any type and any shape, </t>
    </r>
    <r>
      <rPr>
        <b/>
        <u/>
        <sz val="10"/>
        <rFont val="Times New Roman"/>
        <family val="1"/>
      </rPr>
      <t>steel bar reinforcement</t>
    </r>
    <r>
      <rPr>
        <sz val="10"/>
        <rFont val="Times New Roman"/>
        <family val="1"/>
      </rPr>
      <t>, accessories, construction joints, water stops to each casting edge, inserts for openings, sleeves, etc., and all other related works, all as specified, shown on the drawings and to the satisfaction of the Engineer.</t>
    </r>
  </si>
  <si>
    <t>Type WD 08, double leaves, side hinged, electrical open to close system, opening size 1600 x 2200 mm high.</t>
  </si>
  <si>
    <t>Polyurethane heavy duty washable paint to internal plastered walls and columns for all medical areas .</t>
  </si>
  <si>
    <t>Wooden Bench in Changing FF19, Waiting FF03 &amp; Waiting FF35, top solid wood with PP covered seat,,  chassis metal powder coated paint, size 1200 x 400 mm</t>
  </si>
  <si>
    <t>Stainless steel bars and all needed accessories for handicap toilet.</t>
  </si>
  <si>
    <t>Cabinet for Gowning in rooms FF15 &amp; FF22, compartments similar to existing cabinets in other BTS Centers, 900 x 500 x 2000 mm high</t>
  </si>
  <si>
    <t>Desk for Comms in room FF34, laminated top &amp; legs 25 mm thick, 1200 x 800mm</t>
  </si>
  <si>
    <t>Desk in Interview room FF07,  laminated top &amp; legs 25 mm thick, 1600 x 800mm</t>
  </si>
  <si>
    <t>Director's Chair in room FF33, ergonomic seat, high backrest with headrest, leather upholstered, adjustable height, synchro mechanism,  with adjustable heavy duty arms and rollers, chrome base</t>
  </si>
  <si>
    <t>Supply and install the following anodized (color as selected by Engineer) aluminum doors, windows and panels, complete including frames, sub-frames,  transoms, sills, approved glass type, glazing, intumescing strips, anchors, fixing devices, accessories, hardware, ironmongery, gaskets, sealants, and all other related works, all as specified, shown on the drawings and to the satisfaction of the Engineer.</t>
  </si>
  <si>
    <t>Division 15: Mechanical</t>
  </si>
  <si>
    <t>Mechanical Preambles</t>
  </si>
  <si>
    <t>15.1: Sanitary Works</t>
  </si>
  <si>
    <t>15.2: HVAC Works</t>
  </si>
  <si>
    <t>15.3: Fire Fighting Works</t>
  </si>
  <si>
    <t>General</t>
  </si>
  <si>
    <t>These are complementary and take precedence over the items mentioned in the Preamble of the Bill of Quantities.</t>
  </si>
  <si>
    <t>The Contractor shall price all the items in the Bill of Quantities and insert a value against clauses or notes that he considers to have a value. Any items, clauses or notes that are unpriced shall be deemed to be included in the overall price.</t>
  </si>
  <si>
    <t>All prices are deemed to be complete items and/or systems supplied and installed as shown on the drawings and as specified under their respective sections as well as other complementary sections or contractual documents. It includes also any additional items, components, accessories required but not specifically mentioned or specified that are necessary for its satisfactory operation, performance and protection.</t>
  </si>
  <si>
    <t>Refer to drawings and specifications for complete equipment characteristics, description and specifications.</t>
  </si>
  <si>
    <t>Sanitary Preambles</t>
  </si>
  <si>
    <t>►</t>
  </si>
  <si>
    <t>The rates for sanitary works shall include but not limited to:</t>
  </si>
  <si>
    <t>All labor, tools, plant, machinery, equipment and transport.</t>
  </si>
  <si>
    <t>All materials whether temporary or permanent.</t>
  </si>
  <si>
    <t>Painting of all pipes in conventional colors as specified.</t>
  </si>
  <si>
    <t>Cleaning.</t>
  </si>
  <si>
    <t>All testing of materials and testing of the complete systems after installation.</t>
  </si>
  <si>
    <t>Coordination with other trades.</t>
  </si>
  <si>
    <t>One year guarantee and regular and preventive maintenance including all spare parts and expenses.</t>
  </si>
  <si>
    <t>All overhead expenses and profit.</t>
  </si>
  <si>
    <t>All incidentals and accessories whether indicated mentioned or not but necessary for the proper completion of the work and in accordance with the drawings, specifications and contract documents.</t>
  </si>
  <si>
    <t>Manuals and technical notes.</t>
  </si>
  <si>
    <t>Labeling and identification plates for appliances &amp; pipelines.</t>
  </si>
  <si>
    <t>Making good all work disturbed including patching up, chasing, etc.</t>
  </si>
  <si>
    <t>Assembling and jointing including jointing materials.</t>
  </si>
  <si>
    <t>Fixing including nails, bolts, nuts holes, screws, plugs, etc.</t>
  </si>
  <si>
    <t>Cutting and pinning including all making goods as required.</t>
  </si>
  <si>
    <t>Forming or cutting holes, chases channels, etc. in reinforced concrete structures and blockwork in power tools only and properly plumb and aligned.</t>
  </si>
  <si>
    <t>Closing of all shafts and openings between floors after installation of services.</t>
  </si>
  <si>
    <t>Protection of all pipes in parking area (drainage, water, fire fighting pipes, etc.) against car bumping.</t>
  </si>
  <si>
    <t>Excavation, bedding and backfilling for pipes and services.</t>
  </si>
  <si>
    <t>Flashing and waterproofing of pipes through outside walls, pipes and pipe sleeves crossing walls and slabs, and pipes run underground.</t>
  </si>
  <si>
    <t>Flashing waterproofing and jacketing for all pipes, and equipment installed outdoor, and pipes and pipe sleeves crossing walls and slabs.</t>
  </si>
  <si>
    <t>Manual and automatic air vents at high points and drain valves at low points of piping systems.</t>
  </si>
  <si>
    <t>Pressure gauges.</t>
  </si>
  <si>
    <t>Jointing, saddles, clamps, unions, flanges, dielectric unions, coupling, brackets, hangers and supports, providing steel pipe sleeves with plates.</t>
  </si>
  <si>
    <t>Bends, elbows, tees, junctions, branches, cleanouts, plugs and the like.</t>
  </si>
  <si>
    <t>Expansion joints.</t>
  </si>
  <si>
    <t>All builders work in connection with plumbing works.</t>
  </si>
  <si>
    <t>Certificates, samples, tests, supply of all information and services called for in the specification, for items of equipment to be fully connected up and set in good working order.</t>
  </si>
  <si>
    <t>Preparation of plans or diagrams as fitted, as-built and shop drawings.</t>
  </si>
  <si>
    <t>The rates for pipework shall include for:</t>
  </si>
  <si>
    <t>Bends, fittings, junctions, flanges, connections, clamps, etc.</t>
  </si>
  <si>
    <t>Pipes hangers and supports.</t>
  </si>
  <si>
    <t>Pipe painting.</t>
  </si>
  <si>
    <t>The re-measured length shall be the mean length measured over bends fittings accessories unless otherwise noted to be enumerated.</t>
  </si>
  <si>
    <t>The rates for equipment shall include for:</t>
  </si>
  <si>
    <t>Certificates, samples, tests, commissioning, balancing, supply of all necessary and required information and services called for in the specification, for items of equipment to be fully connected up and set in good working order.</t>
  </si>
  <si>
    <t>Flexible connections, valves, thermometers, gauges and all necessary accessories specified and shown on miscellaneous mechanical details drawings.</t>
  </si>
  <si>
    <t>Supports, hangers, vibration isolators, anchoring devices, reinforced concrete bases, etc.</t>
  </si>
  <si>
    <t>Sound attenuation.</t>
  </si>
  <si>
    <t>Electrical connections to the nearest disconnecting switch including all clamps, fixing accessories.</t>
  </si>
  <si>
    <t>All intelligent controller specified including valves actuators and sensors to achieve a complete system both as stand alone and connectable to the centralized Building Management System.</t>
  </si>
  <si>
    <t>The rates for insulation shall include for:</t>
  </si>
  <si>
    <t>Insulation of valves, pipe fittings, and all pipe accessories.</t>
  </si>
  <si>
    <t>Insulation of hot and cold equipment.</t>
  </si>
  <si>
    <t>HVAC Preambles</t>
  </si>
  <si>
    <t>The rates for HVAC works shall include but not limited to:</t>
  </si>
  <si>
    <t>Protection of all HVAC work</t>
  </si>
  <si>
    <t>Protection of all pipes and equipment at low level in the parking area against car bumping.</t>
  </si>
  <si>
    <t>All testing of materials and of the complete systems after installation including necessary materials.</t>
  </si>
  <si>
    <t>One year guarantee and preventive and regular maintenance including all spare parts and expenses.</t>
  </si>
  <si>
    <t>All incidentals and accessories whether indicated, mentioned or not but necessary for the proper completion of the work and in accordance with the drawings specifications and contract documents.</t>
  </si>
  <si>
    <t>Painting as specified.</t>
  </si>
  <si>
    <t>Cutting and pinning including all making good as required.</t>
  </si>
  <si>
    <t>Forming or cutting holes, chases, channels, etc. in reinforced concrete structures and blockwork in power tools only and properly plumb and aligned.</t>
  </si>
  <si>
    <t>Flashing, waterproofing, weatherproofing and jacketing for pipes and equipment installed outdoor.</t>
  </si>
  <si>
    <t>Connection to plumbing works as necessary.</t>
  </si>
  <si>
    <t>Bends, tees, junctions, branches, cleanouts, plugs, etc.</t>
  </si>
  <si>
    <t>Builders work in connection with HVAC works.</t>
  </si>
  <si>
    <t>Certificates, samples, tests, commissioning, balancing, supply of all information and services called for in the specification, for items of equipment to be fully connected up and set in good working order.</t>
  </si>
  <si>
    <t>Pipe hangers and supports.</t>
  </si>
  <si>
    <t>The rates for ductwork shall include for:</t>
  </si>
  <si>
    <t>Balancing splitter damper.</t>
  </si>
  <si>
    <t>Regulating volume damper.</t>
  </si>
  <si>
    <t>Necessary connection by pre-insulated flexible duct to evaporator units.</t>
  </si>
  <si>
    <t>Duct hangers and supports.</t>
  </si>
  <si>
    <t>Duct painting.</t>
  </si>
  <si>
    <t>Certificates, samples, tests, commissioning, balancing, supply of all specified information and services for items of equipment to be fully connected up and set in good working order.</t>
  </si>
  <si>
    <t>Insulation of water pumps, heat exchangers and all hot and cold equipment.</t>
  </si>
  <si>
    <t>Fire Fighting Preambles</t>
  </si>
  <si>
    <t>The rates for fire fighting works shall include but not limited to:</t>
  </si>
  <si>
    <t>Insulation of cold equipment.</t>
  </si>
  <si>
    <t>Piping Insulation</t>
  </si>
  <si>
    <t>Insulation of Hot Water Pipes</t>
  </si>
  <si>
    <t>15083.1.1</t>
  </si>
  <si>
    <t>DN 1/2" diameter</t>
  </si>
  <si>
    <t>15083.1.2</t>
  </si>
  <si>
    <t>DN 3/4" diameter</t>
  </si>
  <si>
    <t>Domestic Water Piping</t>
  </si>
  <si>
    <t>Polypropylene Pipes for Cold  Water</t>
  </si>
  <si>
    <t>15140.2.1</t>
  </si>
  <si>
    <t>15140.2.2</t>
  </si>
  <si>
    <t>15140.2.3</t>
  </si>
  <si>
    <t>DN 1" diameter</t>
  </si>
  <si>
    <t>15140.2.4</t>
  </si>
  <si>
    <t>DN 11/4" diameter</t>
  </si>
  <si>
    <t>15140.2.5</t>
  </si>
  <si>
    <t>DN 11/2" diameter</t>
  </si>
  <si>
    <t>Polypropylene Pipes for Hot Water</t>
  </si>
  <si>
    <t>15140.3.1</t>
  </si>
  <si>
    <t>DN 1/2"diameter</t>
  </si>
  <si>
    <t>15140.3.2</t>
  </si>
  <si>
    <t>Galvanized Pipes for treated Water</t>
  </si>
  <si>
    <t>15140.5.1</t>
  </si>
  <si>
    <t>Valves</t>
  </si>
  <si>
    <t>Concealed Gate Valve</t>
  </si>
  <si>
    <t>15110.3.1</t>
  </si>
  <si>
    <t>15110.3.2</t>
  </si>
  <si>
    <t>15110.3.3</t>
  </si>
  <si>
    <t>15110.3.4</t>
  </si>
  <si>
    <t>15110.3.5</t>
  </si>
  <si>
    <t>Pressure Reduced Backflow Prevention Valve (PBRD)</t>
  </si>
  <si>
    <t>15110.4.1</t>
  </si>
  <si>
    <t>Valves not shown in these quantities are included with equipment.</t>
  </si>
  <si>
    <t>Acid Neutralizing Cartridge</t>
  </si>
  <si>
    <t>5 gal</t>
  </si>
  <si>
    <t>Drainage and Vent Piping</t>
  </si>
  <si>
    <t>Supply and install the following Drainage and Vent Piping, complete including all necessary accessories, civil works &amp; coring in beams/slabs all as specified, shown on the drawings, and to the satisfaction of the Engineer.</t>
  </si>
  <si>
    <t>15155.1</t>
  </si>
  <si>
    <t>Drainage PVC Pipes</t>
  </si>
  <si>
    <t>15155.1.1</t>
  </si>
  <si>
    <t>DN 3/4"diameter</t>
  </si>
  <si>
    <t xml:space="preserve">lm </t>
  </si>
  <si>
    <t>15155.1.2</t>
  </si>
  <si>
    <t>DN 2"diameter</t>
  </si>
  <si>
    <t>15155.1.3</t>
  </si>
  <si>
    <t>DN 3" diameter</t>
  </si>
  <si>
    <t>15155.1.4</t>
  </si>
  <si>
    <t>DN 4" diameter</t>
  </si>
  <si>
    <t>15155.9</t>
  </si>
  <si>
    <t>Floor Drain</t>
  </si>
  <si>
    <t>15155.9.1</t>
  </si>
  <si>
    <t>DN 2" PVC floor drain-FD1</t>
  </si>
  <si>
    <t>15155.9.2</t>
  </si>
  <si>
    <t>DN 2" PVC floor drain-FD2</t>
  </si>
  <si>
    <t>15155.12</t>
  </si>
  <si>
    <t>Floor Clean out</t>
  </si>
  <si>
    <t>15155.12.2</t>
  </si>
  <si>
    <t>DN 4" PVC floor clean out-FCO</t>
  </si>
  <si>
    <t>15155.13</t>
  </si>
  <si>
    <t>Ceiling concealed Clean out</t>
  </si>
  <si>
    <t>15155.13.1</t>
  </si>
  <si>
    <t>DN 2" PVC clean out - CCO</t>
  </si>
  <si>
    <t>15155.13.2</t>
  </si>
  <si>
    <t>DN 3" PVC clean out - CCO</t>
  </si>
  <si>
    <t>15155.13.3</t>
  </si>
  <si>
    <t>DN 4" PVC clean out - CCO</t>
  </si>
  <si>
    <t>Plumbing Fixtures</t>
  </si>
  <si>
    <t>Sanitary and Kitchen Fixtures</t>
  </si>
  <si>
    <t>15410.1.1</t>
  </si>
  <si>
    <t>Toilet Lavatory including water mixer and angle valves.</t>
  </si>
  <si>
    <t>15410.1.2</t>
  </si>
  <si>
    <t>Wash &amp; Gown Lavatory including water mixer and angle valves.</t>
  </si>
  <si>
    <t>15410.1.3</t>
  </si>
  <si>
    <t>Lavatory handicap including water mixer and angle valves.</t>
  </si>
  <si>
    <t>15410.1.4</t>
  </si>
  <si>
    <t>Water closet - Flush tank</t>
  </si>
  <si>
    <t>15410.1.5</t>
  </si>
  <si>
    <t>Water closet Handicap- Flush tank</t>
  </si>
  <si>
    <t>15410.1.6</t>
  </si>
  <si>
    <t>Hand spray</t>
  </si>
  <si>
    <t>15410.1.7</t>
  </si>
  <si>
    <t>Kitchen sink including water mixer and angle valves.</t>
  </si>
  <si>
    <t>15410.1.8</t>
  </si>
  <si>
    <t>Janitor sink including water mixer and angle valves.</t>
  </si>
  <si>
    <t>15410.1.9</t>
  </si>
  <si>
    <t>Benchtop sinks including water mixer and angle valves.</t>
  </si>
  <si>
    <t>15410.1.10</t>
  </si>
  <si>
    <t>Shower head including water mixer and shower handle.</t>
  </si>
  <si>
    <t>Water Treatment System</t>
  </si>
  <si>
    <r>
      <t xml:space="preserve">Supply and install the following Water Treatment System , complete including all necessary accessories, all as specified, </t>
    </r>
    <r>
      <rPr>
        <b/>
        <sz val="10"/>
        <rFont val="Times New Roman"/>
        <family val="1"/>
      </rPr>
      <t>shown on approved  shop drawings</t>
    </r>
    <r>
      <rPr>
        <sz val="10"/>
        <rFont val="Times New Roman"/>
        <family val="1"/>
      </rPr>
      <t>, and to the satisfaction of the Engineer.</t>
    </r>
  </si>
  <si>
    <t>Water treatment plant, of capacity 100 gallon per day, complete including, but not limited to, electrical control panel, filter, softener, UV lamp, booster pump BP-FF-01 as specified and scheduled, and with all necessary accessories.</t>
  </si>
  <si>
    <t>Set</t>
  </si>
  <si>
    <t>Electric Domestic Water Heaters</t>
  </si>
  <si>
    <t>Electric Water Heaters</t>
  </si>
  <si>
    <t>15480.1.1</t>
  </si>
  <si>
    <t>Electric water heater 30 lit</t>
  </si>
  <si>
    <t>15480.1.2</t>
  </si>
  <si>
    <t>Electric water heater 50 lit</t>
  </si>
  <si>
    <t>15480.1.3</t>
  </si>
  <si>
    <t>Electric water heater 100 lit</t>
  </si>
  <si>
    <t>15480.1.4</t>
  </si>
  <si>
    <t>Electric water heater 150 lit</t>
  </si>
  <si>
    <t>Relocating Water Supply Systems</t>
  </si>
  <si>
    <r>
      <t xml:space="preserve">Survey, dismantle, protect and relocate the TWO existing water supply systems from 2nd basement levels of staircases 01&amp;02 to be reinstalled at the top of roof of each same staircase, including PVC tanks 2000 liters, pumps, piping, safety devices  &amp; switches, electrical cables, breakers &amp; connections to nearest existing electrical panels with all required accessories, etc. and by reconnecting the main supply pipes to the existing pipe risers of the building and by ensuring good &amp; safe operation of the reinstalled systems,  as </t>
    </r>
    <r>
      <rPr>
        <b/>
        <sz val="10"/>
        <rFont val="Times New Roman"/>
        <family val="1"/>
      </rPr>
      <t>shown on approved shop drawings and all to the satisfaction of the Engineer.</t>
    </r>
  </si>
  <si>
    <t>New Water Storage Systems</t>
  </si>
  <si>
    <r>
      <t xml:space="preserve">Survey, supply and install TWO New Water Storage Systems with concrete base complete on the roof of the main electrical meter room, each system to serve one of the two relocated water tanks on top of roofs by ensuring good and safe operation of the installed systems, as </t>
    </r>
    <r>
      <rPr>
        <b/>
        <sz val="10"/>
        <rFont val="Times New Roman"/>
        <family val="1"/>
      </rPr>
      <t>shown on approved shop drawings</t>
    </r>
    <r>
      <rPr>
        <sz val="10"/>
        <rFont val="Times New Roman"/>
        <family val="1"/>
      </rPr>
      <t xml:space="preserve"> and all to the satisfaction of the Engineer. EACH System will comprise but not limited to the following:
-PVC tank triple layers 6000 liters
-Booster pump (1.5 HP) including epoxy painted chassis with pressure switches, flow switches, cabling and all required accessories, etc.
-Near 75m PPR/PEX piping, supports &amp; all required accessories, etc.
-Electrical cables, safety devices, switches and breakers with cables connections to nearest existing electrical panels with all required accessories, etc.</t>
    </r>
  </si>
  <si>
    <t>Testing, Adjusting and Balancing</t>
  </si>
  <si>
    <t>Testing and commissioning</t>
  </si>
  <si>
    <t>15.1.</t>
  </si>
  <si>
    <t>Duct Insulation</t>
  </si>
  <si>
    <t>Apparent in False Ceiling Duct Insulation</t>
  </si>
  <si>
    <t>15081.1.1</t>
  </si>
  <si>
    <t>Mineral Fiber Glass In False ceiling</t>
  </si>
  <si>
    <t>VRV DX System Air-Conditioning Units</t>
  </si>
  <si>
    <r>
      <t xml:space="preserve">VRV Indoor Units </t>
    </r>
    <r>
      <rPr>
        <b/>
        <u/>
        <sz val="10"/>
        <rFont val="Times New Roman"/>
        <family val="1"/>
      </rPr>
      <t>Ducted Type as scheduled and specified.</t>
    </r>
  </si>
  <si>
    <t>15738.1.1</t>
  </si>
  <si>
    <t>FCU-FF-01</t>
  </si>
  <si>
    <t>Price shall be included with relevant Outdoor unit</t>
  </si>
  <si>
    <t>15738.1.2</t>
  </si>
  <si>
    <t>FCU-FF-02-A</t>
  </si>
  <si>
    <t>15738.1.3</t>
  </si>
  <si>
    <t>FCU-FF-02-B</t>
  </si>
  <si>
    <t>15738.1.4</t>
  </si>
  <si>
    <t>FCU-FF-03</t>
  </si>
  <si>
    <t>15738.1.5</t>
  </si>
  <si>
    <t>FCU-FF-04</t>
  </si>
  <si>
    <t>15738.1.6</t>
  </si>
  <si>
    <t>FCU-FF-05</t>
  </si>
  <si>
    <t>15738.1.7</t>
  </si>
  <si>
    <t>FCU-FF-06</t>
  </si>
  <si>
    <t>15738.1.8</t>
  </si>
  <si>
    <t>FCU-FF-07</t>
  </si>
  <si>
    <t>15738.1.9</t>
  </si>
  <si>
    <t>FCU-FF-08</t>
  </si>
  <si>
    <t>15738.1.10</t>
  </si>
  <si>
    <t>FCU-FF-09</t>
  </si>
  <si>
    <t>15738.1.11</t>
  </si>
  <si>
    <t>FCU-FF-10</t>
  </si>
  <si>
    <t>15738.1.12</t>
  </si>
  <si>
    <t>FCU-FF-11</t>
  </si>
  <si>
    <t>15738.1.13</t>
  </si>
  <si>
    <t>FCU-FF-12</t>
  </si>
  <si>
    <t>15738.1.14</t>
  </si>
  <si>
    <t>FCU-FF-13</t>
  </si>
  <si>
    <t>15738.1.15</t>
  </si>
  <si>
    <t>FCU-FF-14</t>
  </si>
  <si>
    <t>15738.1.16</t>
  </si>
  <si>
    <t>FCU-FF-15</t>
  </si>
  <si>
    <t>VRV Outdoor Unit -Air cooled heat pump-as scheduled and specified.</t>
  </si>
  <si>
    <t>15738.2.1</t>
  </si>
  <si>
    <t>CU-TR-01</t>
  </si>
  <si>
    <t>15738.2.2</t>
  </si>
  <si>
    <t>CU-TR-02</t>
  </si>
  <si>
    <t>15738.2.3</t>
  </si>
  <si>
    <t>CU-TR-03</t>
  </si>
  <si>
    <t>15815</t>
  </si>
  <si>
    <t>Metal Ducts</t>
  </si>
  <si>
    <t>15815.1</t>
  </si>
  <si>
    <t>Galvanized steel duct for air conditioning</t>
  </si>
  <si>
    <t>15820</t>
  </si>
  <si>
    <t>Duct Accessories</t>
  </si>
  <si>
    <t>Motorized Fire Smoke Damper (MFSD)</t>
  </si>
  <si>
    <t>15820.2.1</t>
  </si>
  <si>
    <t>45 lps</t>
  </si>
  <si>
    <t>15820.2.2</t>
  </si>
  <si>
    <t>70 lps</t>
  </si>
  <si>
    <t>15820.2.3</t>
  </si>
  <si>
    <t>115 lps</t>
  </si>
  <si>
    <t>15820.2.4</t>
  </si>
  <si>
    <t>120 lps</t>
  </si>
  <si>
    <t>Volume Dampers</t>
  </si>
  <si>
    <t>15820.3.1</t>
  </si>
  <si>
    <t>150x150</t>
  </si>
  <si>
    <t>15820.3.2</t>
  </si>
  <si>
    <t>200x150</t>
  </si>
  <si>
    <t>15820.3.3</t>
  </si>
  <si>
    <t>200x200</t>
  </si>
  <si>
    <t>15820.3.4</t>
  </si>
  <si>
    <t>250x200</t>
  </si>
  <si>
    <t>15820.3.5</t>
  </si>
  <si>
    <t>350x200</t>
  </si>
  <si>
    <t>15820.3.6</t>
  </si>
  <si>
    <t>400x200</t>
  </si>
  <si>
    <t>15820.3.7</t>
  </si>
  <si>
    <t>450x250</t>
  </si>
  <si>
    <t>15835</t>
  </si>
  <si>
    <t>Fans</t>
  </si>
  <si>
    <t>Exhaust Fans</t>
  </si>
  <si>
    <t>15835.2.1</t>
  </si>
  <si>
    <t>EAF-FF-01</t>
  </si>
  <si>
    <t>15835.2.2</t>
  </si>
  <si>
    <t>EAF-FF-02</t>
  </si>
  <si>
    <t>15835.2.3</t>
  </si>
  <si>
    <t>EAF-FF-03</t>
  </si>
  <si>
    <t>15835.2.4</t>
  </si>
  <si>
    <t>EAF-FF-04</t>
  </si>
  <si>
    <t>Fresh Air Fans</t>
  </si>
  <si>
    <t>15835.3.1</t>
  </si>
  <si>
    <t>FAF-FF-01</t>
  </si>
  <si>
    <t>15835.3.2</t>
  </si>
  <si>
    <t>FAF-FF-02</t>
  </si>
  <si>
    <t>15835.3.3</t>
  </si>
  <si>
    <t>FAF-FF-03</t>
  </si>
  <si>
    <t>Fans for Pressurization</t>
  </si>
  <si>
    <t>15835.4.1</t>
  </si>
  <si>
    <t>PF-RF-01</t>
  </si>
  <si>
    <t>Fans for Smoke Exhaust</t>
  </si>
  <si>
    <t>15835.5.1</t>
  </si>
  <si>
    <t>SEF-RF-01</t>
  </si>
  <si>
    <t>15851</t>
  </si>
  <si>
    <t>Diffusers, Registers and Grilles</t>
  </si>
  <si>
    <t>Supply Grilles</t>
  </si>
  <si>
    <t>15851.1.1</t>
  </si>
  <si>
    <t>15851.1.2</t>
  </si>
  <si>
    <t>Return Register</t>
  </si>
  <si>
    <t>15851.2.1</t>
  </si>
  <si>
    <t>15851.2.2</t>
  </si>
  <si>
    <t>Exhaust EGG crate Grille</t>
  </si>
  <si>
    <t>15851.3.1</t>
  </si>
  <si>
    <t>Exhaust Sidewall Grille</t>
  </si>
  <si>
    <t>15851.4.1</t>
  </si>
  <si>
    <t>Door Grille</t>
  </si>
  <si>
    <t>15851.5.1</t>
  </si>
  <si>
    <t>Square Diffusers</t>
  </si>
  <si>
    <t>15851.6.1</t>
  </si>
  <si>
    <t>Supply air square diffuser
150x150</t>
  </si>
  <si>
    <t>15851.6.2</t>
  </si>
  <si>
    <t>Supply air square diffuser
225x225</t>
  </si>
  <si>
    <t>15851.6.3</t>
  </si>
  <si>
    <t>Supply air square diffuser
300x300</t>
  </si>
  <si>
    <t>15851.6.4</t>
  </si>
  <si>
    <t>Supply air square diffuser
375x375</t>
  </si>
  <si>
    <t>15851.6.5</t>
  </si>
  <si>
    <t>Supply air square diffuser
525x525</t>
  </si>
  <si>
    <t>15851.6.6</t>
  </si>
  <si>
    <t>Return air square diffuser
150x150</t>
  </si>
  <si>
    <t>15851.6.7</t>
  </si>
  <si>
    <t>Return air square diffuser
225x225</t>
  </si>
  <si>
    <t>15851.6.8</t>
  </si>
  <si>
    <t>Return air diffuser
300x300</t>
  </si>
  <si>
    <t>15851.6.9</t>
  </si>
  <si>
    <t>Return air square diffuser
375x375</t>
  </si>
  <si>
    <t>15851.6.10</t>
  </si>
  <si>
    <t>Return air square diffuser
525x525</t>
  </si>
  <si>
    <t>15851.6.11</t>
  </si>
  <si>
    <t>Exhaust air square diffuser
150x150</t>
  </si>
  <si>
    <t>15851.6.12</t>
  </si>
  <si>
    <t>Pressurized air square diffuser
225x225</t>
  </si>
  <si>
    <t xml:space="preserve">Transfer Grilles with Fire Damper </t>
  </si>
  <si>
    <t>15851.7.1</t>
  </si>
  <si>
    <t>15851.7.2</t>
  </si>
  <si>
    <t>450x200</t>
  </si>
  <si>
    <t>Fresh Air Louver (FAL) with 50 mm Aluminum Cleanable Filter</t>
  </si>
  <si>
    <t>15851.8.1</t>
  </si>
  <si>
    <t>FAL 300 x 200 with wire mesh and insect screen</t>
  </si>
  <si>
    <t>15851.8.2</t>
  </si>
  <si>
    <t>FAL 500 x 250 with wire mesh and insect screen</t>
  </si>
  <si>
    <t>15851.8.3</t>
  </si>
  <si>
    <t>FAL 700 x 300 with wire mesh and insect screen</t>
  </si>
  <si>
    <t>Exhaust Air Louver (EAL)</t>
  </si>
  <si>
    <t>15851.9.1</t>
  </si>
  <si>
    <t>EAL 250 x 200 with wire mesh and insect screen</t>
  </si>
  <si>
    <t>15851.9.2</t>
  </si>
  <si>
    <t>EAL 400 x 200 with wire mesh and insect screen</t>
  </si>
  <si>
    <t>15851.9.3</t>
  </si>
  <si>
    <t>EAL 800 x 300 with wire mesh and insect screen</t>
  </si>
  <si>
    <t>Filters &amp; Air purifiers</t>
  </si>
  <si>
    <t>HEPA Filters Merv 14 as shown on drawings</t>
  </si>
  <si>
    <t>Bag filter F7</t>
  </si>
  <si>
    <t>UV light irradiance 100μW/cm²</t>
  </si>
  <si>
    <t>15.2.</t>
  </si>
  <si>
    <t>Fire Protection Specialties</t>
  </si>
  <si>
    <t>Portable Fire Extinguisher</t>
  </si>
  <si>
    <t>15320.1.1</t>
  </si>
  <si>
    <t>Extinguisher type FE-1 CO2 - 2kg</t>
  </si>
  <si>
    <t>15320.1.2</t>
  </si>
  <si>
    <t>Extinguisher type FE-2- MPDP - 4.5 kg</t>
  </si>
  <si>
    <t>Carbon Dioxide Suppression Systems</t>
  </si>
  <si>
    <t>CO2 System</t>
  </si>
  <si>
    <t>Supply and install CO2 ceiling mounted fire suppression system  for the UPS room and all accessories needed according  to NFPA 12, all as specified, shown on drawings, and to the satisfaction of the Engineer.</t>
  </si>
  <si>
    <t>15355.1.1</t>
  </si>
  <si>
    <t>Automatic fire suppression system for the UPS room - 4kg</t>
  </si>
  <si>
    <t>15.3.</t>
  </si>
  <si>
    <t>Summary</t>
  </si>
  <si>
    <t>Total Carried to General Summary</t>
  </si>
  <si>
    <t>Division 16: Electrical</t>
  </si>
  <si>
    <t>Electrical Preambles</t>
  </si>
  <si>
    <t>Rates for electrical installations shall generally include, but not limited to:</t>
  </si>
  <si>
    <t>Shop and As-Built Drawings;</t>
  </si>
  <si>
    <t>Tests and samples;</t>
  </si>
  <si>
    <t>Waste and Transport;</t>
  </si>
  <si>
    <t>Mockups (if any);</t>
  </si>
  <si>
    <t>Assembling and jointing including jointing materials;</t>
  </si>
  <si>
    <t>Painting where specified;</t>
  </si>
  <si>
    <t>Fixing, including nails, bolts, nuts, holes, screws, plugs, etc.;</t>
  </si>
  <si>
    <t>Cutting and pinning including all making good;</t>
  </si>
  <si>
    <t>Forming or cutting holes, chases, channels, etc., in reinforced concrete structures and masonry;</t>
  </si>
  <si>
    <t>Plugging and screwing;</t>
  </si>
  <si>
    <t>Cleaning conduits, ducts, trunking, and the like;</t>
  </si>
  <si>
    <t>Preparation of plans or diagrams as fitted;</t>
  </si>
  <si>
    <t>Nameplates indicating the equipment designation and use;</t>
  </si>
  <si>
    <t>Testing and commissioning;</t>
  </si>
  <si>
    <t>One year free maintenance guarantee.</t>
  </si>
  <si>
    <t>Rates for conduit shall include, but not limited to:</t>
  </si>
  <si>
    <t>Bends, junction boxes, pull boxes, cover plates, cutting, threading, couplings, and flanges;</t>
  </si>
  <si>
    <t>Brackets, clips, supports, and hangers;</t>
  </si>
  <si>
    <t>All cutting, boring, making holes and the like, including making good;</t>
  </si>
  <si>
    <t>Draw-wires draw cables and the like;</t>
  </si>
  <si>
    <t>Sealing ends conduit;</t>
  </si>
  <si>
    <t>Forming opening for conduit entries in special boxes, trunking, cable tray and equipment.</t>
  </si>
  <si>
    <t>Rates for cabling shall include, but not limited to:</t>
  </si>
  <si>
    <t>Connections to equipment, fixtures, appliances and the like;</t>
  </si>
  <si>
    <t>Installing in conduit, cable tray, trunking, etc.;</t>
  </si>
  <si>
    <t>Cable cleats, brackets, etc.;</t>
  </si>
  <si>
    <t>Sinking ends of cables to expose the conductors and capping ends of cables;</t>
  </si>
  <si>
    <t>Jointing.</t>
  </si>
  <si>
    <t>Earthing System</t>
  </si>
  <si>
    <t>Grounding and Bonding for Electrical Systems</t>
  </si>
  <si>
    <r>
      <t xml:space="preserve">Supply, install, connect, test and commission the following earthing system to provide low connecting earth resistance less </t>
    </r>
    <r>
      <rPr>
        <b/>
        <sz val="10"/>
        <rFont val="Times New Roman"/>
        <family val="1"/>
      </rPr>
      <t>than 1 ohm</t>
    </r>
    <r>
      <rPr>
        <sz val="10"/>
        <rFont val="Times New Roman"/>
        <family val="1"/>
      </rPr>
      <t xml:space="preserve"> complete including, but not limited to, all necessary earth rods, earth stranded bare copper conductor for earthing network, earth pits, connectors, inspection boxes, clamps, test links, earth bar, excavation and backfilling, earthing busbars, grounding of electrical equipment including generator, equipotential bonding of all exposed conductive materials, and all other related works, all as specified, shown on the drawings and to the satisfaction of the Engineer.</t>
    </r>
  </si>
  <si>
    <t>Earthing System for LV Network</t>
  </si>
  <si>
    <t>16060.1.1</t>
  </si>
  <si>
    <t>Earthing system for MDB-F1</t>
  </si>
  <si>
    <t>Conduits and Wireways</t>
  </si>
  <si>
    <t>Supply, install and connect the following conduits and wireways, complete including all necessary accessories, and all other related works, all as specified, shown on the drawings and to the satisfaction of the Supervisor.</t>
  </si>
  <si>
    <t>16110.1.1</t>
  </si>
  <si>
    <t>Cable trays without cover, size 250 mm wide x 50 mm high.</t>
  </si>
  <si>
    <t>16110.1.2</t>
  </si>
  <si>
    <t>Cable trays without cover, size 200 mm wide x 50 mm high.</t>
  </si>
  <si>
    <t>16110.1.3</t>
  </si>
  <si>
    <t>Cable trays without cover, size 150 mm wide x 50 mm high.</t>
  </si>
  <si>
    <t>16110.1.4</t>
  </si>
  <si>
    <t>Cable trays without cover, size 100 mm wide x 50 mm high.</t>
  </si>
  <si>
    <t>16110.1.5</t>
  </si>
  <si>
    <t>Cable trays without cover, size 50 mm wide x 50 mm high.</t>
  </si>
  <si>
    <t>Wires, Cables and Feeders</t>
  </si>
  <si>
    <t>Supply, install, connect, test and commission the following cables, complete including conduits, terminal and junction boxes, jointing of cables, sealing compounds, fixing materials, cable troughs and supports, all necessary accessories, and all other related works, all as specified, shown on the drawings and to the satisfaction of the Engineer.</t>
  </si>
  <si>
    <t>Power Cables</t>
  </si>
  <si>
    <t>16120.1.1</t>
  </si>
  <si>
    <t>4C 185mm² Cu/PVC/PVC+1C 95mm²CU/PVC</t>
  </si>
  <si>
    <t>16120.1.2</t>
  </si>
  <si>
    <t>4C 50mm² Cu/PVC/PVC+1C 25mm²CU/PVC</t>
  </si>
  <si>
    <t>16120.1.3</t>
  </si>
  <si>
    <t>4C 25mm² Cu/PVC/PVC+1C 16mm²CU/PVC</t>
  </si>
  <si>
    <t>16120.1.4</t>
  </si>
  <si>
    <t>2C 6mm² Cu/PVC/PVC+1C 6mm²CU/PVC</t>
  </si>
  <si>
    <t xml:space="preserve">Wiring Devices </t>
  </si>
  <si>
    <t>Supply, install, connect, test and commission the following wiring devices, complete including heavy gauge rigid PVC conduits from the wiring devices to the corresponding switchboard or system, devices, power conductors, cables, cat6A cables, all necessary accessories, and all other related works, all as specified, shown on the drawings and to the satisfaction of the Engineer.</t>
  </si>
  <si>
    <t>Sockets</t>
  </si>
  <si>
    <t>16140.1.1</t>
  </si>
  <si>
    <t>Wall mounted single socket 2P+E 16A / 250V.</t>
  </si>
  <si>
    <t>16140.1.2</t>
  </si>
  <si>
    <t>Wall mounted duplex socket 2P+E 16A / 250V.</t>
  </si>
  <si>
    <t>16140.1.3</t>
  </si>
  <si>
    <t>Wall mounted single socket 2P+E 20A / 250V.</t>
  </si>
  <si>
    <t>16140.1.4</t>
  </si>
  <si>
    <t>Floor mounted duplex socket 2P+E 16A / 250V.</t>
  </si>
  <si>
    <t xml:space="preserve">Switches  </t>
  </si>
  <si>
    <t>16140.2.1</t>
  </si>
  <si>
    <t>10A one gang, one way single pole switch.</t>
  </si>
  <si>
    <t>16140.2.2</t>
  </si>
  <si>
    <t>10A two gang, one way single pole switch.</t>
  </si>
  <si>
    <t>16140.2.3</t>
  </si>
  <si>
    <t>10A three gang, one way single pole switch.</t>
  </si>
  <si>
    <t>16140.2.4</t>
  </si>
  <si>
    <t>10A one gang, two way single pole switch</t>
  </si>
  <si>
    <t>16140.2.5</t>
  </si>
  <si>
    <t>10A two gang, two way single pole switch</t>
  </si>
  <si>
    <t>Disconnecting Switches</t>
  </si>
  <si>
    <t>16140.3.1</t>
  </si>
  <si>
    <t>Wall mounted disconnecting switch 2 x 10 A, IP 54</t>
  </si>
  <si>
    <t>16140.3.2</t>
  </si>
  <si>
    <t>Wall mounted disconnecting switch 2 x 20 A, IP 54</t>
  </si>
  <si>
    <t>16140.3.3</t>
  </si>
  <si>
    <t>Wall mounted disconnecting switch 2 x 40 A, IP 54</t>
  </si>
  <si>
    <t>16140.3.4</t>
  </si>
  <si>
    <t>Floor mounted weatherproof disconnecting switch 2 x 20 A.</t>
  </si>
  <si>
    <t>16140.3.5</t>
  </si>
  <si>
    <t>Floor mounted weatherproof disconnecting switch 4 x 32 A.</t>
  </si>
  <si>
    <t>16140.3.6</t>
  </si>
  <si>
    <t>Floor mounted weatherproof disconnecting switch 4 x 63 A.</t>
  </si>
  <si>
    <t>Electrical Outlets</t>
  </si>
  <si>
    <t>16140.4.1</t>
  </si>
  <si>
    <r>
      <t>Electrical outlets for lighting</t>
    </r>
    <r>
      <rPr>
        <sz val="10"/>
        <rFont val="Times New Roman"/>
        <family val="1"/>
      </rPr>
      <t>, any type (ceiling, wall or floor).</t>
    </r>
  </si>
  <si>
    <t>16140.4.2</t>
  </si>
  <si>
    <t>Electrical outlets for Electrical room windows</t>
  </si>
  <si>
    <t>Panelboards</t>
  </si>
  <si>
    <t>Supply, install, connect, test and commission the following panelboards, complete including all necessary connections, accessories, devices, Digital meter and all other related works, all as specified, shown on the drawings and to the satisfaction of the Engineer.</t>
  </si>
  <si>
    <t>Main Distribution Panelboards</t>
  </si>
  <si>
    <t>16442.1.1</t>
  </si>
  <si>
    <t>Main Distribution Board (MDB -F1) including ATS-1</t>
  </si>
  <si>
    <t xml:space="preserve">Distribution Panelboards </t>
  </si>
  <si>
    <t>16442.2.1</t>
  </si>
  <si>
    <t>DB-1</t>
  </si>
  <si>
    <t>16442.2.2</t>
  </si>
  <si>
    <t>DB-2</t>
  </si>
  <si>
    <t>16442.2.3</t>
  </si>
  <si>
    <t>DB-UPSA/B</t>
  </si>
  <si>
    <t>16442.2.4</t>
  </si>
  <si>
    <t>UDB-R</t>
  </si>
  <si>
    <t>16442.2.5</t>
  </si>
  <si>
    <t>UDB-A</t>
  </si>
  <si>
    <t>16442.2.6</t>
  </si>
  <si>
    <t>UDB-B</t>
  </si>
  <si>
    <t>Lighting Installations</t>
  </si>
  <si>
    <t xml:space="preserve">Lighting Fixtures </t>
  </si>
  <si>
    <t>Supply, install, connect, test and commission the following lighting fixtures, complete with all the metallic frame, diffusers, suspension, LED lamps, LED projectors, emergency lamps, lamp holders, ballasts, condensers, connectors, wiring and accessories, earth conductors, and all other related works, all as specified, shown on the drawings and to the satisfaction of the Engineer.</t>
  </si>
  <si>
    <t>16500.1.1</t>
  </si>
  <si>
    <t>Type F1, hermetic</t>
  </si>
  <si>
    <t>Purchase Cost:</t>
  </si>
  <si>
    <t>16500.1.2</t>
  </si>
  <si>
    <t>Type F11, hermetic</t>
  </si>
  <si>
    <t>16500.1.3</t>
  </si>
  <si>
    <t>Type F2, hermetic</t>
  </si>
  <si>
    <t>16500.1.4</t>
  </si>
  <si>
    <t>Type F22, hermetic</t>
  </si>
  <si>
    <t>16500.1.5</t>
  </si>
  <si>
    <t>Type F3</t>
  </si>
  <si>
    <t>Type F4, hermetic</t>
  </si>
  <si>
    <t>16500.1.7</t>
  </si>
  <si>
    <t>Type F44, hermetic</t>
  </si>
  <si>
    <t>16500.1.8</t>
  </si>
  <si>
    <t>Type F5, hermetic</t>
  </si>
  <si>
    <t>16500.1.9</t>
  </si>
  <si>
    <t>Type F55, hermetic</t>
  </si>
  <si>
    <t>16500.1.10</t>
  </si>
  <si>
    <t>Type F66. hermetic</t>
  </si>
  <si>
    <t>16500.1.11</t>
  </si>
  <si>
    <t>Type F7</t>
  </si>
  <si>
    <t>16500.1.12</t>
  </si>
  <si>
    <t>Type A</t>
  </si>
  <si>
    <t>16500.1.13</t>
  </si>
  <si>
    <t>Type EA</t>
  </si>
  <si>
    <t>16500.1.14</t>
  </si>
  <si>
    <t>Type B</t>
  </si>
  <si>
    <t>16500.1.15</t>
  </si>
  <si>
    <t>Type EC</t>
  </si>
  <si>
    <t>Exit Signs</t>
  </si>
  <si>
    <t>Supply, install, connect, test and commission the following emergency lighting system, complete with all the metallic frame, diffusers, suspension, addressable kits/adaptors, LED, fluorescent or fluo compact lamps, outlet boxes, lamp holders, ballasts, condensers, connectors, fire resistant wiring/cable  and accessories, earth conductors, and all other related works,  according to EN 60598-2-22, all as specified, shown on the drawings and to the satisfaction of the Engineer.</t>
  </si>
  <si>
    <t>Type X1</t>
  </si>
  <si>
    <t>Type X2</t>
  </si>
  <si>
    <t>Analogue Addressable Fire Alarm System</t>
  </si>
  <si>
    <t>Supply, install, connect, test and commission the following analogue addressable fire alarm system complete all as specified, shown on the drawings and to the satisfaction of the Engineer.</t>
  </si>
  <si>
    <t>Analogue addressable fire alarm panel (FACP)</t>
  </si>
  <si>
    <t>Analogue addressable optical smoke detector</t>
  </si>
  <si>
    <t>Addressable manual station</t>
  </si>
  <si>
    <t>Analogue addressable heat detector (Combination of rise and fix temperature)</t>
  </si>
  <si>
    <t>Addressable fire alarm sounder with integrated strobe light.</t>
  </si>
  <si>
    <t>Control module</t>
  </si>
  <si>
    <r>
      <t>Fire rated (2*1.5mm</t>
    </r>
    <r>
      <rPr>
        <sz val="10"/>
        <rFont val="Calibri"/>
        <family val="2"/>
      </rPr>
      <t>²</t>
    </r>
    <r>
      <rPr>
        <sz val="10"/>
        <rFont val="Times New Roman"/>
        <family val="1"/>
      </rPr>
      <t>) cables for detectors and manual station circuits, including all necessary conduits, junction boxes, fixing materials, spare parts, etc.</t>
    </r>
  </si>
  <si>
    <t>Fire rated (2*2.5mm²) cables for fire alarm bell, conduits junction boxes, fixing materials, spare parts.</t>
  </si>
  <si>
    <t>Voice and Data Distribution System</t>
  </si>
  <si>
    <t>Supply, install, connect, test and commission the following telecommunication system complete including conduits for wiring (one CAT6A UTP cable for telephone socket, and one CAT6A UTP cable for data socket) [minimum Φ 25 unless otherwise stated], boxes, accessories and all other related works, all as specified, shown on drawings and to the satisfaction of the Engineer.</t>
  </si>
  <si>
    <t>Data, telephone and security rack 42U (Including stand alone UPS)</t>
  </si>
  <si>
    <t>Wall mounted, telephone outlet RJ45, CAT6A UTP cables.</t>
  </si>
  <si>
    <t>Wall mounted, data socket outlet RJ45, CAT6A UTP cables.</t>
  </si>
  <si>
    <t>Floor mounted, telephone outlet RJ45, CAT6A UTP cables.</t>
  </si>
  <si>
    <t>PABX</t>
  </si>
  <si>
    <t>IP CCTV System</t>
  </si>
  <si>
    <t>Supply, install, connect, test and commission the following IP CCTV system complete including all necessary conduits, outlets, boxes, accessories and all other related works for the proper functioning of the system, all as specified, shown on the drawings and to the satisfaction of the Engineer.</t>
  </si>
  <si>
    <t>Ceiling  mounted IP Dome camera 5MP, color</t>
  </si>
  <si>
    <t>Wall mounted IP camera 5 MP, color with bracket.</t>
  </si>
  <si>
    <t>Workstation.</t>
  </si>
  <si>
    <t>40" HD LCD Monitor.</t>
  </si>
  <si>
    <t>Video Interphone System</t>
  </si>
  <si>
    <t>Supply, install, connect, test and commission the following video interphone system complete including all necessary cables, conduits, junction boxes, accessories, and all other related works for the proper functioning of the system, all as specified, shown on the drawings and to the satisfaction of the Engineer.</t>
  </si>
  <si>
    <t>Main video interphone unit.</t>
  </si>
  <si>
    <t>Video interphone unit with camera (outdoor)</t>
  </si>
  <si>
    <t>Video interphone unit with monitor (indoor).</t>
  </si>
  <si>
    <t>Access Control System (ACS)</t>
  </si>
  <si>
    <r>
      <t xml:space="preserve">Supply, install, connect, test and commission the following </t>
    </r>
    <r>
      <rPr>
        <b/>
        <sz val="10"/>
        <rFont val="Times New Roman"/>
        <family val="1"/>
      </rPr>
      <t>access control system</t>
    </r>
    <r>
      <rPr>
        <sz val="10"/>
        <rFont val="Times New Roman"/>
        <family val="1"/>
      </rPr>
      <t xml:space="preserve"> complete including ACS servers, interface with the fire alarm system &amp; CCTV system, distribution boxes, surge arresters, power supply, all necessary cables, conduits, accessories, &amp; all other related works for the proper functioning of the system, all as specified, shown on drawings and to the satisfaction of the Engineer</t>
    </r>
  </si>
  <si>
    <t>Controller.</t>
  </si>
  <si>
    <t>Access control unit (ACU)</t>
  </si>
  <si>
    <t>Smart card reader.</t>
  </si>
  <si>
    <t>Door contact.</t>
  </si>
  <si>
    <t>Monitored magnetic lock.</t>
  </si>
  <si>
    <t>Magnetic Door Holder.</t>
  </si>
  <si>
    <t>Egress button.</t>
  </si>
  <si>
    <t>16.</t>
  </si>
  <si>
    <t>PROF. SAID BITAR</t>
  </si>
  <si>
    <t>Architecte Urbaniste</t>
  </si>
  <si>
    <t>Prepare and furnish to the approval of the Engineer all required and/or necessary Material Submittals and Shop Drawings during the execution of the Works, and the required final As-Built Drawings on completion of the Works embodying all working drawings, detail drawings, as constructed drawings, and all approved latest amendments and variations to the Contract if any.</t>
  </si>
  <si>
    <t>Material Submittals, Shop Drawings and As-Built Drawings</t>
  </si>
  <si>
    <t>Heavy duty anti-slip Vinyl 5mm, antifungal &amp; antibacterial for all working areas.</t>
  </si>
  <si>
    <t>9300.2.1</t>
  </si>
  <si>
    <t>Vinyl  Skirting</t>
  </si>
  <si>
    <t>09300.4.1</t>
  </si>
  <si>
    <t>9300.5.1</t>
  </si>
  <si>
    <t>Vinyl Flooring</t>
  </si>
  <si>
    <t xml:space="preserve">       Employer / Owner:                                                                                              </t>
  </si>
  <si>
    <t xml:space="preserve"> LRC Consultant:</t>
  </si>
  <si>
    <t>Lead Designer:</t>
  </si>
  <si>
    <t xml:space="preserve">Related Work at Property: Employer may perform other work at the Property which is not part of the Work by Employer’s own forces or let other direct contracts therefor. Contractor will afford Employer’s own forces and each other contractor who is a party to such a direct contract proper and safe access to the Property and a reasonable opportunity for the introduction and storage of materials and equipment and the execution of such work. </t>
  </si>
  <si>
    <t>Use of Premises: Contractor will confine construction equipment, the storage of materials and equipment and the operations of workers to the Property, and will not unreasonably encumber the Property with materials or equipment. Contractor will be fully responsible for any damage to the Property or areas contiguous thereto resulting from the performance of the Work. During the progress of the Work, Contractor will keep the Property free from accumulations of waste materials, rubbish and other debris resulting from the Work. At the completion of the Work, Contractor will remove all waste materials, rubbish and debris from and about the Property as well as all tools, appliances, construction equipment and machinery, and surplus materials, and will leave the Property clean and ready for occupancy by Employer.</t>
  </si>
  <si>
    <t>The Tenderer shall price all the systems and equipment according to the list of approved products and brands part of the Tender/Contract documents.</t>
  </si>
  <si>
    <t>The Tenderer shall take note that the Employer may request other products or brands than the Tender/Contract Documents for which the Employer will bear any extra cost if applicable.</t>
  </si>
  <si>
    <t>The Tenderer shall take note that the Employer may cancel any of the items in the Bill of Quantities prior to the signature of the Contract.</t>
  </si>
  <si>
    <t>The Tenderer shall submit to the Client, unless stated otherwise, a detailed breakdown of all his rates and lump sums prior to the signature of the Contract. The Tenderer shall liaise on this matter with the Client.</t>
  </si>
  <si>
    <t>General demolition where directed by the Engineer at first floor level of concrete attics.</t>
  </si>
  <si>
    <t>General demolition where directed by the Engineer at first floor level of existing walls.</t>
  </si>
  <si>
    <t>General demolition where directed by the Engineer at first floor level of existing tiling  to reach the slab plus skirting where needed.</t>
  </si>
  <si>
    <t>Vinyl skirting to match floor vinyl, as per approved detail</t>
  </si>
  <si>
    <t>03300.1.1</t>
  </si>
  <si>
    <t>03300.1.2</t>
  </si>
  <si>
    <t>03300.1.3</t>
  </si>
  <si>
    <t>03300.1.4</t>
  </si>
  <si>
    <t>03300.1.5</t>
  </si>
  <si>
    <t>03300.1.6</t>
  </si>
  <si>
    <t>Concrete Screed</t>
  </si>
  <si>
    <t xml:space="preserve">m2 </t>
  </si>
  <si>
    <t>Cement sand screed min. 70 mm thick with min steel reinforcement required and self-leveling, smooth finish  in order to receive vinyl flooring. Note: Contractor shall execute the screed after completion of new concrete masonry walls and partitions as shown on drawings</t>
  </si>
  <si>
    <t>03300.2.1</t>
  </si>
  <si>
    <t>Stiffeners and lintels, with consolidation with slab and roof, any size. Note: Contractor should inspect and consider the connection in slab to be in solid concrete and not in hollow block and adjust accordingly.</t>
  </si>
  <si>
    <t>November 2021</t>
  </si>
  <si>
    <t>Main Package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</si>
</sst>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0"/>
    <numFmt numFmtId="165" formatCode="00000.0"/>
    <numFmt numFmtId="166" formatCode="0.0"/>
    <numFmt numFmtId="167" formatCode="00000.0.0"/>
    <numFmt numFmtId="168" formatCode="0.0%"/>
    <numFmt numFmtId="169" formatCode="#,##0.0"/>
  </numFmts>
  <fonts count="77" x14ac:knownFonts="1">
    <font>
      <sz val="10"/>
      <name val="Times New Roman"/>
      <charset val="178"/>
    </font>
    <font>
      <sz val="10"/>
      <name val="Times New Roman"/>
      <family val="1"/>
    </font>
    <font>
      <sz val="10"/>
      <name val="Times New Roman"/>
      <family val="1"/>
      <charset val="178"/>
    </font>
    <font>
      <b/>
      <sz val="10"/>
      <name val="Times New Roman"/>
      <family val="1"/>
    </font>
    <font>
      <sz val="12"/>
      <name val="Times New Roman"/>
      <family val="1"/>
    </font>
    <font>
      <sz val="16"/>
      <name val="Times New Roman"/>
      <family val="1"/>
    </font>
    <font>
      <sz val="10"/>
      <name val="Times New Roman"/>
      <family val="1"/>
    </font>
    <font>
      <b/>
      <u/>
      <sz val="12"/>
      <name val="Times New Roman"/>
      <family val="1"/>
    </font>
    <font>
      <u/>
      <sz val="12"/>
      <name val="Times New Roman"/>
      <family val="1"/>
    </font>
    <font>
      <b/>
      <sz val="10"/>
      <name val="Times New Roman"/>
      <family val="1"/>
    </font>
    <font>
      <sz val="9"/>
      <name val="Times New Roman"/>
      <family val="1"/>
    </font>
    <font>
      <b/>
      <i/>
      <sz val="14"/>
      <name val="Arial"/>
      <family val="2"/>
    </font>
    <font>
      <sz val="10"/>
      <color indexed="9"/>
      <name val="Times New Roman"/>
      <family val="1"/>
    </font>
    <font>
      <sz val="11"/>
      <name val="Times New Roman"/>
      <family val="1"/>
    </font>
    <font>
      <sz val="18"/>
      <name val="Times New Roman"/>
      <family val="1"/>
    </font>
    <font>
      <i/>
      <sz val="10"/>
      <name val="Times New Roman"/>
      <family val="1"/>
    </font>
    <font>
      <sz val="5"/>
      <color indexed="9"/>
      <name val="Times New Roman"/>
      <family val="1"/>
    </font>
    <font>
      <b/>
      <u/>
      <sz val="10"/>
      <name val="Times New Roman"/>
      <family val="1"/>
    </font>
    <font>
      <b/>
      <u/>
      <sz val="10"/>
      <name val="Times New Roman"/>
      <family val="1"/>
      <charset val="178"/>
    </font>
    <font>
      <u/>
      <sz val="10"/>
      <name val="Times New Roman"/>
      <family val="1"/>
    </font>
    <font>
      <sz val="10"/>
      <color indexed="10"/>
      <name val="Times New Roman"/>
      <family val="1"/>
    </font>
    <font>
      <b/>
      <sz val="10"/>
      <color indexed="10"/>
      <name val="Times New Roman"/>
      <family val="1"/>
    </font>
    <font>
      <b/>
      <sz val="8"/>
      <name val="Arial"/>
      <family val="2"/>
    </font>
    <font>
      <b/>
      <u/>
      <sz val="14"/>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imes New Roman"/>
      <family val="1"/>
    </font>
    <font>
      <sz val="10"/>
      <color theme="6" tint="-0.499984740745262"/>
      <name val="Times New Roman"/>
      <family val="1"/>
      <charset val="178"/>
    </font>
    <font>
      <b/>
      <sz val="28"/>
      <color theme="6" tint="-0.499984740745262"/>
      <name val="Arial"/>
      <family val="2"/>
    </font>
    <font>
      <b/>
      <u/>
      <sz val="10"/>
      <color rgb="FFFF0000"/>
      <name val="Times New Roman"/>
      <family val="1"/>
    </font>
    <font>
      <b/>
      <sz val="10"/>
      <color rgb="FFFF0000"/>
      <name val="Times New Roman"/>
      <family val="1"/>
    </font>
    <font>
      <b/>
      <sz val="18"/>
      <name val="Arial"/>
      <family val="2"/>
    </font>
    <font>
      <b/>
      <sz val="22"/>
      <name val="Times New Roman"/>
      <family val="1"/>
      <charset val="178"/>
    </font>
    <font>
      <b/>
      <sz val="22"/>
      <name val="Times New Roman"/>
      <family val="1"/>
    </font>
    <font>
      <sz val="8"/>
      <name val="Arial"/>
      <family val="2"/>
    </font>
    <font>
      <b/>
      <sz val="11"/>
      <name val="Times New Roman"/>
      <family val="1"/>
    </font>
    <font>
      <sz val="10"/>
      <color indexed="22"/>
      <name val="Times New Roman"/>
      <family val="1"/>
    </font>
    <font>
      <sz val="10"/>
      <color indexed="8"/>
      <name val="Times New Roman"/>
      <family val="1"/>
    </font>
    <font>
      <u/>
      <sz val="10"/>
      <color indexed="8"/>
      <name val="Times New Roman"/>
      <family val="1"/>
    </font>
    <font>
      <sz val="10"/>
      <color rgb="FFFF0000"/>
      <name val="Times New Roman"/>
      <family val="1"/>
    </font>
    <font>
      <sz val="13"/>
      <name val="Times New Roman"/>
      <family val="1"/>
    </font>
    <font>
      <sz val="10"/>
      <name val="Calibri"/>
      <family val="2"/>
    </font>
    <font>
      <b/>
      <i/>
      <u/>
      <sz val="10"/>
      <name val="Times New Roman"/>
      <family val="1"/>
    </font>
    <font>
      <b/>
      <sz val="11"/>
      <name val="Arial"/>
      <family val="2"/>
    </font>
    <font>
      <sz val="11"/>
      <name val="Times New Roman"/>
      <family val="1"/>
      <charset val="178"/>
    </font>
    <font>
      <sz val="14"/>
      <name val="Times New Roman"/>
      <family val="1"/>
      <charset val="178"/>
    </font>
    <font>
      <sz val="14"/>
      <name val="Times New Roman"/>
      <family val="1"/>
    </font>
    <font>
      <sz val="18"/>
      <name val="Times New Roman"/>
      <family val="1"/>
      <charset val="178"/>
    </font>
    <font>
      <i/>
      <sz val="11"/>
      <name val="Arial"/>
      <family val="2"/>
    </font>
    <font>
      <sz val="11"/>
      <name val="Arial"/>
      <family val="2"/>
    </font>
    <font>
      <b/>
      <sz val="12"/>
      <name val="Times New Roman"/>
      <family val="1"/>
    </font>
    <font>
      <b/>
      <sz val="27"/>
      <color rgb="FF525252"/>
      <name val="Arial"/>
      <family val="2"/>
    </font>
    <font>
      <b/>
      <sz val="22"/>
      <color rgb="FF525252"/>
      <name val="Arial"/>
      <family val="2"/>
    </font>
    <font>
      <sz val="10"/>
      <color rgb="FF4F6228"/>
      <name val="Times New Roman"/>
      <family val="1"/>
      <charset val="178"/>
    </font>
    <font>
      <sz val="10"/>
      <color rgb="FF4F6228"/>
      <name val="Times New Roman"/>
      <family val="1"/>
    </font>
    <font>
      <sz val="24"/>
      <color rgb="FF4F6228"/>
      <name val="Times New Roman"/>
      <family val="1"/>
      <charset val="178"/>
    </font>
    <font>
      <sz val="24"/>
      <color rgb="FF4F6228"/>
      <name val="Times New Roman"/>
      <family val="1"/>
    </font>
    <font>
      <b/>
      <sz val="28"/>
      <color rgb="FF525252"/>
      <name val="Arial"/>
      <family val="2"/>
    </font>
    <font>
      <b/>
      <sz val="14"/>
      <color rgb="FF525252"/>
      <name val="Arial"/>
      <family val="2"/>
    </font>
    <font>
      <b/>
      <sz val="18"/>
      <color rgb="FF525252"/>
      <name val="Arial"/>
      <family val="2"/>
    </font>
    <font>
      <b/>
      <sz val="12"/>
      <color rgb="FF525252"/>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top/>
      <bottom style="dotted">
        <color indexed="64"/>
      </bottom>
      <diagonal/>
    </border>
    <border>
      <left/>
      <right/>
      <top style="thin">
        <color indexed="64"/>
      </top>
      <bottom style="dotted">
        <color indexed="64"/>
      </bottom>
      <diagonal/>
    </border>
    <border>
      <left/>
      <right/>
      <top style="hair">
        <color indexed="64"/>
      </top>
      <bottom/>
      <diagonal/>
    </border>
  </borders>
  <cellStyleXfs count="47">
    <xf numFmtId="0" fontId="0" fillId="0" borderId="0">
      <alignment vertical="top"/>
    </xf>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6" fillId="0" borderId="0"/>
    <xf numFmtId="0" fontId="25" fillId="23" borderId="7" applyNumberFormat="0" applyFont="0" applyAlignment="0" applyProtection="0"/>
    <xf numFmtId="0" fontId="38" fillId="20" borderId="8" applyNumberFormat="0" applyAlignment="0" applyProtection="0"/>
    <xf numFmtId="9" fontId="42"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1" fillId="0" borderId="0"/>
    <xf numFmtId="0" fontId="1" fillId="0" borderId="0">
      <alignment vertical="top"/>
    </xf>
    <xf numFmtId="0" fontId="1" fillId="0" borderId="0"/>
  </cellStyleXfs>
  <cellXfs count="596">
    <xf numFmtId="0" fontId="0" fillId="0" borderId="0" xfId="0" applyAlignment="1"/>
    <xf numFmtId="0" fontId="6" fillId="0" borderId="0" xfId="0" applyFont="1" applyFill="1" applyBorder="1" applyAlignment="1" applyProtection="1">
      <protection locked="0"/>
    </xf>
    <xf numFmtId="4" fontId="6" fillId="0" borderId="0" xfId="0" applyNumberFormat="1" applyFont="1" applyFill="1" applyBorder="1" applyAlignment="1" applyProtection="1">
      <protection locked="0"/>
    </xf>
    <xf numFmtId="3" fontId="6" fillId="0" borderId="0" xfId="0" applyNumberFormat="1" applyFont="1" applyFill="1" applyBorder="1" applyAlignment="1" applyProtection="1">
      <protection locked="0"/>
    </xf>
    <xf numFmtId="164" fontId="2" fillId="0" borderId="0" xfId="0" applyNumberFormat="1" applyFont="1" applyBorder="1" applyAlignment="1" applyProtection="1">
      <alignment vertical="top"/>
      <protection locked="0"/>
    </xf>
    <xf numFmtId="0" fontId="2" fillId="0" borderId="0" xfId="0" applyFont="1" applyBorder="1" applyAlignment="1" applyProtection="1">
      <alignment horizontal="justify" vertical="top"/>
      <protection locked="0"/>
    </xf>
    <xf numFmtId="0" fontId="2" fillId="0" borderId="0" xfId="0" applyFont="1" applyBorder="1" applyAlignment="1" applyProtection="1">
      <protection locked="0"/>
    </xf>
    <xf numFmtId="3" fontId="2" fillId="0" borderId="0" xfId="0" applyNumberFormat="1" applyFont="1" applyBorder="1" applyAlignment="1" applyProtection="1">
      <protection locked="0"/>
    </xf>
    <xf numFmtId="4" fontId="2" fillId="0" borderId="0" xfId="0" applyNumberFormat="1" applyFont="1" applyBorder="1" applyAlignment="1" applyProtection="1">
      <protection locked="0"/>
    </xf>
    <xf numFmtId="0" fontId="0" fillId="0" borderId="0" xfId="0" applyAlignment="1" applyProtection="1">
      <protection locked="0"/>
    </xf>
    <xf numFmtId="0" fontId="1" fillId="0" borderId="0" xfId="0" applyFont="1" applyFill="1" applyAlignment="1" applyProtection="1">
      <protection locked="0"/>
    </xf>
    <xf numFmtId="4" fontId="3" fillId="0" borderId="10" xfId="0" applyNumberFormat="1" applyFont="1" applyBorder="1" applyAlignment="1" applyProtection="1">
      <alignment horizontal="center" vertical="center"/>
      <protection locked="0"/>
    </xf>
    <xf numFmtId="4" fontId="3" fillId="0" borderId="11" xfId="0" applyNumberFormat="1" applyFont="1" applyBorder="1" applyAlignment="1" applyProtection="1">
      <alignment horizontal="center" vertical="center"/>
      <protection locked="0"/>
    </xf>
    <xf numFmtId="0" fontId="0" fillId="0" borderId="0" xfId="0" applyBorder="1" applyAlignment="1" applyProtection="1">
      <protection locked="0"/>
    </xf>
    <xf numFmtId="0" fontId="6" fillId="0" borderId="0" xfId="0" applyFont="1" applyBorder="1" applyAlignment="1" applyProtection="1">
      <alignment vertical="center"/>
      <protection locked="0"/>
    </xf>
    <xf numFmtId="3" fontId="6" fillId="0" borderId="0" xfId="0" applyNumberFormat="1" applyFont="1" applyBorder="1" applyAlignment="1" applyProtection="1">
      <alignment vertical="center"/>
      <protection locked="0"/>
    </xf>
    <xf numFmtId="4" fontId="6" fillId="0" borderId="0" xfId="0" applyNumberFormat="1" applyFont="1" applyBorder="1" applyAlignment="1" applyProtection="1">
      <alignment vertical="center"/>
      <protection locked="0"/>
    </xf>
    <xf numFmtId="0" fontId="6" fillId="0" borderId="0" xfId="0" applyFont="1" applyBorder="1" applyAlignment="1" applyProtection="1">
      <protection locked="0"/>
    </xf>
    <xf numFmtId="3" fontId="6" fillId="0" borderId="0" xfId="0" applyNumberFormat="1" applyFont="1" applyBorder="1" applyAlignment="1" applyProtection="1">
      <alignment horizontal="left" vertical="center"/>
      <protection locked="0"/>
    </xf>
    <xf numFmtId="4" fontId="6" fillId="0" borderId="12" xfId="0" applyNumberFormat="1" applyFont="1" applyBorder="1" applyAlignment="1" applyProtection="1">
      <alignment horizontal="right" vertical="center"/>
      <protection locked="0"/>
    </xf>
    <xf numFmtId="4" fontId="6" fillId="0" borderId="11" xfId="0" applyNumberFormat="1" applyFont="1" applyBorder="1" applyAlignment="1" applyProtection="1">
      <alignment vertical="center"/>
      <protection locked="0"/>
    </xf>
    <xf numFmtId="164" fontId="6" fillId="0" borderId="0" xfId="0" applyNumberFormat="1" applyFont="1" applyBorder="1" applyAlignment="1" applyProtection="1">
      <alignment vertical="center"/>
      <protection locked="0"/>
    </xf>
    <xf numFmtId="4" fontId="6" fillId="0" borderId="13" xfId="0" applyNumberFormat="1" applyFont="1" applyBorder="1" applyAlignment="1" applyProtection="1">
      <alignment horizontal="right" vertical="center"/>
      <protection locked="0"/>
    </xf>
    <xf numFmtId="164" fontId="13" fillId="0" borderId="0" xfId="0" applyNumberFormat="1" applyFont="1" applyBorder="1" applyAlignment="1" applyProtection="1">
      <alignment horizontal="right" vertical="center"/>
      <protection locked="0"/>
    </xf>
    <xf numFmtId="4" fontId="10" fillId="0" borderId="0" xfId="0" applyNumberFormat="1" applyFont="1" applyFill="1" applyBorder="1" applyAlignment="1" applyProtection="1">
      <alignment horizontal="center"/>
    </xf>
    <xf numFmtId="4" fontId="22" fillId="0" borderId="0" xfId="0" applyNumberFormat="1" applyFont="1" applyBorder="1" applyAlignment="1" applyProtection="1">
      <alignment vertical="center"/>
      <protection locked="0"/>
    </xf>
    <xf numFmtId="3" fontId="22" fillId="0" borderId="0" xfId="0" applyNumberFormat="1" applyFont="1" applyFill="1" applyBorder="1" applyAlignment="1" applyProtection="1">
      <alignment vertical="center"/>
      <protection locked="0"/>
    </xf>
    <xf numFmtId="4" fontId="22" fillId="0" borderId="0" xfId="0" applyNumberFormat="1" applyFont="1" applyFill="1" applyBorder="1" applyAlignment="1" applyProtection="1">
      <alignment horizontal="center" vertical="center"/>
      <protection locked="0"/>
    </xf>
    <xf numFmtId="4" fontId="22" fillId="0" borderId="0" xfId="0" applyNumberFormat="1" applyFont="1" applyBorder="1" applyAlignment="1" applyProtection="1">
      <alignment horizontal="right" vertical="center"/>
      <protection locked="0"/>
    </xf>
    <xf numFmtId="4" fontId="22" fillId="0" borderId="11" xfId="0" applyNumberFormat="1" applyFont="1" applyFill="1" applyBorder="1" applyAlignment="1" applyProtection="1">
      <alignment horizontal="left" vertical="center"/>
      <protection locked="0"/>
    </xf>
    <xf numFmtId="4" fontId="22" fillId="0" borderId="11" xfId="0" applyNumberFormat="1" applyFont="1" applyFill="1" applyBorder="1" applyAlignment="1" applyProtection="1">
      <alignment horizontal="right" vertical="center"/>
      <protection locked="0"/>
    </xf>
    <xf numFmtId="4" fontId="22" fillId="0" borderId="10" xfId="0" applyNumberFormat="1" applyFont="1" applyFill="1" applyBorder="1" applyAlignment="1" applyProtection="1">
      <alignment vertical="center"/>
      <protection locked="0"/>
    </xf>
    <xf numFmtId="0" fontId="15" fillId="0" borderId="12" xfId="0" applyFont="1" applyBorder="1" applyAlignment="1" applyProtection="1">
      <alignment horizontal="center" vertical="center"/>
      <protection locked="0"/>
    </xf>
    <xf numFmtId="168" fontId="12" fillId="0" borderId="0" xfId="0" applyNumberFormat="1" applyFont="1" applyBorder="1" applyAlignment="1" applyProtection="1">
      <alignment vertical="center"/>
      <protection locked="0"/>
    </xf>
    <xf numFmtId="0" fontId="2" fillId="24" borderId="0" xfId="0" applyFont="1" applyFill="1" applyBorder="1" applyAlignment="1" applyProtection="1">
      <protection locked="0"/>
    </xf>
    <xf numFmtId="0" fontId="0" fillId="0" borderId="0" xfId="0" applyFill="1" applyAlignment="1" applyProtection="1">
      <protection locked="0"/>
    </xf>
    <xf numFmtId="0" fontId="2" fillId="0" borderId="0" xfId="0" applyFont="1" applyFill="1" applyBorder="1" applyAlignment="1" applyProtection="1">
      <protection locked="0"/>
    </xf>
    <xf numFmtId="0" fontId="0" fillId="0" borderId="0" xfId="0" applyFill="1" applyBorder="1" applyAlignment="1" applyProtection="1">
      <protection locked="0"/>
    </xf>
    <xf numFmtId="4" fontId="50" fillId="0" borderId="0" xfId="44" applyNumberFormat="1" applyFont="1" applyBorder="1" applyAlignment="1" applyProtection="1">
      <protection locked="0"/>
    </xf>
    <xf numFmtId="0" fontId="1" fillId="0" borderId="0" xfId="44" applyProtection="1">
      <protection locked="0"/>
    </xf>
    <xf numFmtId="3" fontId="50" fillId="0" borderId="0" xfId="44" applyNumberFormat="1" applyFont="1" applyFill="1" applyBorder="1" applyAlignment="1" applyProtection="1">
      <protection locked="0"/>
    </xf>
    <xf numFmtId="4" fontId="22" fillId="0" borderId="0" xfId="44" applyNumberFormat="1" applyFont="1" applyFill="1" applyBorder="1" applyAlignment="1" applyProtection="1">
      <alignment horizontal="center" vertical="center"/>
      <protection locked="0"/>
    </xf>
    <xf numFmtId="0" fontId="1" fillId="0" borderId="0" xfId="44" applyFont="1" applyFill="1" applyProtection="1">
      <protection locked="0"/>
    </xf>
    <xf numFmtId="4" fontId="22" fillId="0" borderId="0" xfId="44" applyNumberFormat="1" applyFont="1" applyBorder="1" applyAlignment="1" applyProtection="1">
      <alignment horizontal="right" vertical="center"/>
      <protection locked="0"/>
    </xf>
    <xf numFmtId="4" fontId="22" fillId="0" borderId="11" xfId="44" applyNumberFormat="1" applyFont="1" applyFill="1" applyBorder="1" applyAlignment="1" applyProtection="1">
      <alignment horizontal="left" vertical="center"/>
      <protection locked="0"/>
    </xf>
    <xf numFmtId="4" fontId="22" fillId="0" borderId="11" xfId="44" applyNumberFormat="1" applyFont="1" applyFill="1" applyBorder="1" applyAlignment="1" applyProtection="1">
      <alignment horizontal="right" vertical="center"/>
      <protection locked="0"/>
    </xf>
    <xf numFmtId="4" fontId="22" fillId="0" borderId="0" xfId="45" applyNumberFormat="1" applyFont="1" applyBorder="1" applyAlignment="1" applyProtection="1">
      <alignment vertical="center"/>
      <protection locked="0"/>
    </xf>
    <xf numFmtId="0" fontId="1" fillId="0" borderId="0" xfId="45" applyAlignment="1" applyProtection="1">
      <protection locked="0"/>
    </xf>
    <xf numFmtId="3" fontId="22" fillId="0" borderId="0" xfId="45" applyNumberFormat="1" applyFont="1" applyFill="1" applyBorder="1" applyAlignment="1" applyProtection="1">
      <alignment vertical="center"/>
      <protection locked="0"/>
    </xf>
    <xf numFmtId="4" fontId="22" fillId="0" borderId="10" xfId="45" applyNumberFormat="1" applyFont="1" applyFill="1" applyBorder="1" applyAlignment="1" applyProtection="1">
      <alignment vertical="center"/>
      <protection locked="0"/>
    </xf>
    <xf numFmtId="0" fontId="1" fillId="0" borderId="0" xfId="45" applyFont="1" applyFill="1" applyAlignment="1" applyProtection="1">
      <protection locked="0"/>
    </xf>
    <xf numFmtId="4" fontId="22" fillId="0" borderId="0" xfId="45" applyNumberFormat="1" applyFont="1" applyFill="1" applyBorder="1" applyAlignment="1" applyProtection="1">
      <alignment horizontal="center" vertical="center"/>
      <protection locked="0"/>
    </xf>
    <xf numFmtId="4" fontId="22" fillId="0" borderId="0" xfId="45" applyNumberFormat="1" applyFont="1" applyBorder="1" applyAlignment="1" applyProtection="1">
      <alignment horizontal="right" vertical="center"/>
      <protection locked="0"/>
    </xf>
    <xf numFmtId="4" fontId="22" fillId="0" borderId="11" xfId="45" applyNumberFormat="1" applyFont="1" applyFill="1" applyBorder="1" applyAlignment="1" applyProtection="1">
      <alignment horizontal="left" vertical="center"/>
      <protection locked="0"/>
    </xf>
    <xf numFmtId="4" fontId="22" fillId="0" borderId="11" xfId="45" applyNumberFormat="1" applyFont="1" applyFill="1" applyBorder="1" applyAlignment="1" applyProtection="1">
      <alignment horizontal="right" vertical="center"/>
      <protection locked="0"/>
    </xf>
    <xf numFmtId="4" fontId="3" fillId="0" borderId="10" xfId="45" applyNumberFormat="1" applyFont="1" applyBorder="1" applyAlignment="1" applyProtection="1">
      <alignment horizontal="center" vertical="center"/>
      <protection locked="0"/>
    </xf>
    <xf numFmtId="4" fontId="3" fillId="0" borderId="11" xfId="45" applyNumberFormat="1" applyFont="1" applyBorder="1" applyAlignment="1" applyProtection="1">
      <alignment horizontal="center" vertical="center"/>
      <protection locked="0"/>
    </xf>
    <xf numFmtId="0" fontId="19" fillId="0" borderId="0" xfId="44" applyNumberFormat="1" applyFont="1" applyAlignment="1" applyProtection="1">
      <alignment horizontal="justify" vertical="top"/>
    </xf>
    <xf numFmtId="3" fontId="1" fillId="0" borderId="0" xfId="44" applyNumberFormat="1" applyFont="1" applyAlignment="1" applyProtection="1">
      <alignment horizontal="center"/>
    </xf>
    <xf numFmtId="3" fontId="1" fillId="0" borderId="0" xfId="44" applyNumberFormat="1" applyFont="1" applyBorder="1" applyAlignment="1" applyProtection="1">
      <alignment horizontal="center"/>
    </xf>
    <xf numFmtId="4" fontId="10" fillId="0" borderId="0" xfId="44" applyNumberFormat="1" applyFont="1" applyBorder="1" applyAlignment="1" applyProtection="1">
      <alignment horizontal="center"/>
    </xf>
    <xf numFmtId="0" fontId="1" fillId="0" borderId="0" xfId="44" applyFont="1" applyBorder="1" applyProtection="1">
      <protection locked="0"/>
    </xf>
    <xf numFmtId="0" fontId="1" fillId="0" borderId="0" xfId="45" applyFont="1" applyBorder="1" applyAlignment="1" applyProtection="1">
      <alignment horizontal="justify" vertical="top"/>
    </xf>
    <xf numFmtId="0" fontId="1" fillId="0" borderId="0" xfId="45" applyNumberFormat="1" applyFont="1" applyBorder="1" applyAlignment="1" applyProtection="1">
      <alignment horizontal="justify" vertical="top"/>
    </xf>
    <xf numFmtId="0" fontId="19" fillId="0" borderId="0" xfId="45" applyNumberFormat="1" applyFont="1" applyAlignment="1" applyProtection="1">
      <alignment horizontal="justify" vertical="top"/>
    </xf>
    <xf numFmtId="0" fontId="1" fillId="0" borderId="0" xfId="45" applyNumberFormat="1" applyFont="1" applyFill="1" applyBorder="1" applyAlignment="1" applyProtection="1">
      <alignment horizontal="justify" vertical="top"/>
    </xf>
    <xf numFmtId="0" fontId="19" fillId="0" borderId="0" xfId="45" applyNumberFormat="1" applyFont="1" applyBorder="1" applyAlignment="1" applyProtection="1">
      <alignment horizontal="left" vertical="top"/>
    </xf>
    <xf numFmtId="0" fontId="1" fillId="0" borderId="0" xfId="45" applyNumberFormat="1" applyFont="1" applyBorder="1" applyAlignment="1" applyProtection="1">
      <alignment horizontal="left" vertical="top"/>
    </xf>
    <xf numFmtId="0" fontId="19" fillId="0" borderId="0" xfId="45" applyNumberFormat="1" applyFont="1" applyBorder="1" applyAlignment="1" applyProtection="1">
      <alignment horizontal="justify" vertical="top"/>
    </xf>
    <xf numFmtId="0" fontId="1" fillId="0" borderId="0" xfId="45" applyFont="1" applyFill="1" applyBorder="1" applyAlignment="1" applyProtection="1">
      <alignment horizontal="justify" vertical="top"/>
    </xf>
    <xf numFmtId="0" fontId="19" fillId="0" borderId="0" xfId="45" applyFont="1" applyAlignment="1" applyProtection="1">
      <alignment horizontal="justify" vertical="top"/>
    </xf>
    <xf numFmtId="3" fontId="1" fillId="0" borderId="0" xfId="45" applyNumberFormat="1" applyFont="1" applyBorder="1" applyAlignment="1" applyProtection="1">
      <alignment horizontal="center"/>
    </xf>
    <xf numFmtId="4" fontId="10" fillId="0" borderId="0" xfId="45" applyNumberFormat="1" applyFont="1" applyFill="1" applyBorder="1" applyAlignment="1" applyProtection="1">
      <alignment horizontal="center"/>
    </xf>
    <xf numFmtId="4" fontId="10" fillId="0" borderId="0" xfId="45" applyNumberFormat="1" applyFont="1" applyBorder="1" applyAlignment="1" applyProtection="1">
      <alignment horizontal="center"/>
    </xf>
    <xf numFmtId="4" fontId="2" fillId="0" borderId="0" xfId="45" applyNumberFormat="1" applyFont="1" applyBorder="1" applyAlignment="1" applyProtection="1">
      <alignment horizontal="left" vertical="top"/>
    </xf>
    <xf numFmtId="0" fontId="19" fillId="0" borderId="0" xfId="45" applyFont="1" applyFill="1" applyBorder="1" applyAlignment="1" applyProtection="1">
      <alignment horizontal="left" vertical="top"/>
    </xf>
    <xf numFmtId="0" fontId="1" fillId="0" borderId="0" xfId="45" applyFont="1" applyFill="1" applyBorder="1" applyAlignment="1" applyProtection="1">
      <alignment horizontal="left" vertical="top"/>
    </xf>
    <xf numFmtId="0" fontId="53" fillId="0" borderId="0" xfId="45" applyFont="1" applyFill="1" applyBorder="1" applyAlignment="1" applyProtection="1">
      <alignment horizontal="justify" vertical="top"/>
    </xf>
    <xf numFmtId="0" fontId="54" fillId="0" borderId="0" xfId="45" applyFont="1" applyFill="1" applyBorder="1" applyAlignment="1" applyProtection="1">
      <alignment horizontal="justify" vertical="top"/>
    </xf>
    <xf numFmtId="3" fontId="1" fillId="0" borderId="0" xfId="45" applyNumberFormat="1" applyFont="1" applyAlignment="1" applyProtection="1">
      <alignment horizontal="center"/>
    </xf>
    <xf numFmtId="0" fontId="1" fillId="0" borderId="0" xfId="45" applyFont="1" applyAlignment="1" applyProtection="1">
      <alignment horizontal="left" vertical="top"/>
    </xf>
    <xf numFmtId="0" fontId="2" fillId="0" borderId="0" xfId="45" applyFont="1" applyBorder="1" applyAlignment="1" applyProtection="1">
      <protection locked="0"/>
    </xf>
    <xf numFmtId="0" fontId="22" fillId="0" borderId="0" xfId="44" applyFont="1" applyBorder="1" applyAlignment="1" applyProtection="1">
      <alignment horizontal="justify" vertical="center"/>
    </xf>
    <xf numFmtId="0" fontId="1" fillId="0" borderId="0" xfId="44" applyProtection="1"/>
    <xf numFmtId="0" fontId="22" fillId="0" borderId="0" xfId="44" applyFont="1" applyFill="1" applyBorder="1" applyAlignment="1" applyProtection="1">
      <alignment horizontal="left" vertical="center" indent="4"/>
    </xf>
    <xf numFmtId="4" fontId="22" fillId="0" borderId="10" xfId="44" applyNumberFormat="1" applyFont="1" applyFill="1" applyBorder="1" applyProtection="1">
      <protection locked="0"/>
    </xf>
    <xf numFmtId="4" fontId="3" fillId="0" borderId="10" xfId="44" applyNumberFormat="1" applyFont="1" applyBorder="1" applyAlignment="1" applyProtection="1">
      <alignment horizontal="center" vertical="center"/>
      <protection locked="0"/>
    </xf>
    <xf numFmtId="3" fontId="1" fillId="0" borderId="0" xfId="44" applyNumberFormat="1" applyFont="1" applyFill="1" applyBorder="1" applyAlignment="1" applyProtection="1">
      <alignment horizontal="center"/>
    </xf>
    <xf numFmtId="0" fontId="17" fillId="0" borderId="0" xfId="45" applyNumberFormat="1" applyFont="1" applyAlignment="1" applyProtection="1">
      <alignment horizontal="justify" vertical="top"/>
    </xf>
    <xf numFmtId="0" fontId="1" fillId="0" borderId="0" xfId="45" applyFont="1" applyBorder="1" applyProtection="1">
      <alignment vertical="top"/>
      <protection locked="0"/>
    </xf>
    <xf numFmtId="0" fontId="1" fillId="0" borderId="0" xfId="45" applyNumberFormat="1" applyFont="1" applyFill="1" applyBorder="1" applyAlignment="1" applyProtection="1">
      <alignment vertical="top" wrapText="1"/>
    </xf>
    <xf numFmtId="164" fontId="1" fillId="0" borderId="0" xfId="45" applyNumberFormat="1" applyFont="1" applyFill="1" applyBorder="1" applyAlignment="1" applyProtection="1">
      <alignment horizontal="left" vertical="top"/>
    </xf>
    <xf numFmtId="0" fontId="15" fillId="0" borderId="12" xfId="45" applyFont="1" applyFill="1" applyBorder="1" applyAlignment="1" applyProtection="1">
      <alignment horizontal="justify" vertical="top"/>
    </xf>
    <xf numFmtId="3" fontId="1" fillId="0" borderId="0" xfId="45" applyNumberFormat="1" applyFont="1" applyFill="1" applyBorder="1" applyAlignment="1" applyProtection="1">
      <alignment horizontal="center"/>
    </xf>
    <xf numFmtId="0" fontId="1" fillId="0" borderId="0" xfId="45" applyFont="1" applyFill="1" applyBorder="1" applyProtection="1">
      <alignment vertical="top"/>
      <protection locked="0"/>
    </xf>
    <xf numFmtId="0" fontId="1" fillId="0" borderId="12" xfId="45" applyFont="1" applyFill="1" applyBorder="1" applyAlignment="1" applyProtection="1">
      <alignment horizontal="justify" vertical="top"/>
    </xf>
    <xf numFmtId="0" fontId="1" fillId="0" borderId="0" xfId="45" applyNumberFormat="1" applyFont="1" applyAlignment="1" applyProtection="1">
      <alignment horizontal="justify" vertical="top"/>
    </xf>
    <xf numFmtId="0" fontId="1" fillId="0" borderId="0" xfId="45" applyNumberFormat="1" applyFont="1" applyFill="1" applyBorder="1" applyAlignment="1" applyProtection="1">
      <alignment horizontal="justify" vertical="top" wrapText="1"/>
    </xf>
    <xf numFmtId="0" fontId="17" fillId="0" borderId="0" xfId="45" applyNumberFormat="1" applyFont="1" applyAlignment="1" applyProtection="1">
      <alignment horizontal="left" vertical="top"/>
    </xf>
    <xf numFmtId="3" fontId="3" fillId="0" borderId="0" xfId="45" applyNumberFormat="1" applyFont="1" applyAlignment="1" applyProtection="1">
      <alignment horizontal="center"/>
    </xf>
    <xf numFmtId="0" fontId="15" fillId="0" borderId="0" xfId="45" applyNumberFormat="1" applyFont="1" applyAlignment="1" applyProtection="1">
      <alignment horizontal="justify" vertical="top"/>
    </xf>
    <xf numFmtId="164" fontId="55" fillId="0" borderId="0" xfId="45" applyNumberFormat="1" applyFont="1" applyFill="1" applyBorder="1" applyAlignment="1" applyProtection="1">
      <alignment horizontal="left" vertical="top"/>
    </xf>
    <xf numFmtId="3" fontId="55" fillId="0" borderId="0" xfId="45" applyNumberFormat="1" applyFont="1" applyFill="1" applyBorder="1" applyAlignment="1" applyProtection="1">
      <alignment horizontal="center"/>
    </xf>
    <xf numFmtId="0" fontId="17" fillId="0" borderId="0" xfId="45" applyNumberFormat="1" applyFont="1" applyFill="1" applyAlignment="1" applyProtection="1">
      <alignment horizontal="justify" vertical="top"/>
    </xf>
    <xf numFmtId="0" fontId="1" fillId="0" borderId="0" xfId="45" applyNumberFormat="1" applyFont="1" applyFill="1" applyAlignment="1" applyProtection="1">
      <alignment horizontal="justify" vertical="top"/>
    </xf>
    <xf numFmtId="0" fontId="3" fillId="0" borderId="0" xfId="45" applyFont="1" applyBorder="1" applyAlignment="1" applyProtection="1">
      <alignment horizontal="left" vertical="top"/>
    </xf>
    <xf numFmtId="4" fontId="10" fillId="0" borderId="0" xfId="45" applyNumberFormat="1" applyFont="1" applyBorder="1" applyAlignment="1" applyProtection="1">
      <alignment horizontal="center"/>
      <protection locked="0"/>
    </xf>
    <xf numFmtId="0" fontId="1" fillId="0" borderId="0" xfId="45" applyFont="1" applyBorder="1" applyAlignment="1" applyProtection="1">
      <alignment horizontal="left" vertical="top"/>
    </xf>
    <xf numFmtId="49" fontId="1" fillId="0" borderId="0" xfId="45" applyNumberFormat="1" applyFont="1" applyFill="1" applyBorder="1" applyAlignment="1" applyProtection="1">
      <alignment horizontal="justify" vertical="top"/>
    </xf>
    <xf numFmtId="3" fontId="2" fillId="0" borderId="0" xfId="45" applyNumberFormat="1" applyFont="1" applyAlignment="1" applyProtection="1">
      <alignment horizontal="center"/>
    </xf>
    <xf numFmtId="3" fontId="24" fillId="0" borderId="0" xfId="45" applyNumberFormat="1" applyFont="1" applyAlignment="1" applyProtection="1">
      <alignment horizontal="center"/>
    </xf>
    <xf numFmtId="0" fontId="1" fillId="0" borderId="0" xfId="45" applyNumberFormat="1" applyFont="1" applyBorder="1" applyAlignment="1" applyProtection="1">
      <alignment horizontal="justify" vertical="top" wrapText="1"/>
    </xf>
    <xf numFmtId="4" fontId="1" fillId="0" borderId="0" xfId="44" applyNumberFormat="1" applyFont="1" applyFill="1" applyBorder="1" applyAlignment="1" applyProtection="1">
      <protection locked="0"/>
    </xf>
    <xf numFmtId="0" fontId="1" fillId="0" borderId="0" xfId="44" applyFont="1" applyFill="1" applyBorder="1" applyProtection="1">
      <protection locked="0"/>
    </xf>
    <xf numFmtId="0" fontId="2" fillId="0" borderId="0" xfId="44" applyFont="1" applyBorder="1" applyAlignment="1" applyProtection="1">
      <alignment horizontal="center"/>
      <protection locked="0"/>
    </xf>
    <xf numFmtId="0" fontId="2" fillId="0" borderId="0" xfId="44" applyFont="1" applyBorder="1" applyProtection="1">
      <protection locked="0"/>
    </xf>
    <xf numFmtId="0" fontId="1" fillId="0" borderId="0" xfId="44" applyBorder="1" applyProtection="1">
      <protection locked="0"/>
    </xf>
    <xf numFmtId="4" fontId="1" fillId="0" borderId="0" xfId="45" applyNumberFormat="1" applyFont="1" applyBorder="1" applyAlignment="1" applyProtection="1">
      <alignment horizontal="left" vertical="top"/>
    </xf>
    <xf numFmtId="3" fontId="24" fillId="0" borderId="0" xfId="45" applyNumberFormat="1" applyFont="1" applyBorder="1" applyAlignment="1" applyProtection="1">
      <alignment horizontal="center"/>
    </xf>
    <xf numFmtId="4" fontId="1" fillId="0" borderId="0" xfId="45" applyNumberFormat="1" applyFont="1" applyFill="1" applyBorder="1" applyAlignment="1" applyProtection="1">
      <alignment horizontal="justify" vertical="top"/>
    </xf>
    <xf numFmtId="0" fontId="3" fillId="0" borderId="0" xfId="45" applyFont="1" applyFill="1" applyAlignment="1" applyProtection="1">
      <alignment horizontal="left" vertical="top"/>
    </xf>
    <xf numFmtId="49" fontId="17" fillId="0" borderId="0" xfId="45" applyNumberFormat="1" applyFont="1" applyFill="1" applyAlignment="1" applyProtection="1">
      <alignment horizontal="left" vertical="top"/>
    </xf>
    <xf numFmtId="3" fontId="1" fillId="0" borderId="0" xfId="45" applyNumberFormat="1" applyFont="1" applyFill="1" applyAlignment="1" applyProtection="1">
      <alignment horizontal="center"/>
    </xf>
    <xf numFmtId="4" fontId="10" fillId="0" borderId="0" xfId="45" applyNumberFormat="1" applyFont="1" applyFill="1" applyBorder="1" applyAlignment="1" applyProtection="1">
      <alignment horizontal="center"/>
      <protection locked="0"/>
    </xf>
    <xf numFmtId="0" fontId="1" fillId="0" borderId="0" xfId="45" applyFont="1" applyFill="1" applyBorder="1" applyAlignment="1" applyProtection="1">
      <alignment horizontal="left" vertical="top" wrapText="1"/>
    </xf>
    <xf numFmtId="49" fontId="19" fillId="0" borderId="0" xfId="45" applyNumberFormat="1" applyFont="1" applyFill="1" applyBorder="1" applyAlignment="1" applyProtection="1">
      <alignment vertical="top"/>
    </xf>
    <xf numFmtId="0" fontId="1" fillId="0" borderId="0" xfId="45" applyFont="1" applyFill="1" applyAlignment="1" applyProtection="1">
      <alignment horizontal="left" vertical="top"/>
    </xf>
    <xf numFmtId="49" fontId="1" fillId="0" borderId="0" xfId="45" applyNumberFormat="1" applyFont="1" applyFill="1" applyBorder="1" applyAlignment="1" applyProtection="1">
      <alignment vertical="top" wrapText="1"/>
    </xf>
    <xf numFmtId="49" fontId="19" fillId="0" borderId="0" xfId="45" applyNumberFormat="1" applyFont="1" applyFill="1" applyAlignment="1" applyProtection="1">
      <alignment horizontal="left" vertical="top"/>
    </xf>
    <xf numFmtId="49" fontId="3" fillId="0" borderId="0" xfId="45" applyNumberFormat="1" applyFont="1" applyAlignment="1" applyProtection="1">
      <alignment horizontal="left" vertical="top"/>
    </xf>
    <xf numFmtId="49" fontId="17" fillId="0" borderId="0" xfId="45" applyNumberFormat="1" applyFont="1" applyAlignment="1" applyProtection="1">
      <alignment horizontal="justify" vertical="top"/>
    </xf>
    <xf numFmtId="49" fontId="1" fillId="0" borderId="0" xfId="45" applyNumberFormat="1" applyFont="1" applyAlignment="1" applyProtection="1">
      <alignment horizontal="left" vertical="top"/>
    </xf>
    <xf numFmtId="3" fontId="2" fillId="0" borderId="0" xfId="45" applyNumberFormat="1" applyFont="1" applyBorder="1" applyAlignment="1" applyProtection="1">
      <alignment horizontal="center" wrapText="1"/>
    </xf>
    <xf numFmtId="0" fontId="1" fillId="0" borderId="0" xfId="45" applyFont="1" applyAlignment="1" applyProtection="1">
      <alignment horizontal="justify" vertical="top"/>
    </xf>
    <xf numFmtId="3" fontId="2" fillId="0" borderId="0" xfId="45" applyNumberFormat="1" applyFont="1" applyBorder="1" applyAlignment="1" applyProtection="1">
      <alignment horizontal="center"/>
    </xf>
    <xf numFmtId="49" fontId="1" fillId="0" borderId="0" xfId="45" applyNumberFormat="1" applyFont="1" applyAlignment="1" applyProtection="1">
      <alignment horizontal="justify" vertical="top"/>
    </xf>
    <xf numFmtId="49" fontId="19" fillId="0" borderId="0" xfId="45" applyNumberFormat="1" applyFont="1" applyFill="1" applyBorder="1" applyAlignment="1" applyProtection="1">
      <alignment horizontal="justify" vertical="top"/>
    </xf>
    <xf numFmtId="49" fontId="1" fillId="0" borderId="0" xfId="45" applyNumberFormat="1" applyFont="1" applyFill="1" applyBorder="1" applyAlignment="1" applyProtection="1">
      <alignment horizontal="justify" vertical="top" wrapText="1"/>
    </xf>
    <xf numFmtId="0" fontId="19" fillId="0" borderId="0" xfId="45" applyNumberFormat="1" applyFont="1" applyFill="1" applyBorder="1" applyAlignment="1" applyProtection="1">
      <alignment horizontal="justify" vertical="top"/>
    </xf>
    <xf numFmtId="0" fontId="1" fillId="0" borderId="0" xfId="45" applyFont="1" applyFill="1" applyAlignment="1" applyProtection="1">
      <alignment horizontal="justify" vertical="top"/>
    </xf>
    <xf numFmtId="0" fontId="1" fillId="0" borderId="0" xfId="45" applyNumberFormat="1" applyFont="1" applyFill="1" applyBorder="1" applyAlignment="1" applyProtection="1">
      <alignment horizontal="left" vertical="top"/>
    </xf>
    <xf numFmtId="3" fontId="1" fillId="0" borderId="0" xfId="44" applyNumberFormat="1" applyFont="1" applyFill="1" applyBorder="1" applyAlignment="1" applyProtection="1">
      <protection locked="0"/>
    </xf>
    <xf numFmtId="0" fontId="3" fillId="0" borderId="0" xfId="45" applyFont="1" applyAlignment="1" applyProtection="1">
      <alignment horizontal="left" vertical="top"/>
    </xf>
    <xf numFmtId="0" fontId="17" fillId="0" borderId="0" xfId="45" applyNumberFormat="1" applyFont="1" applyAlignment="1" applyProtection="1">
      <alignment horizontal="left" vertical="top" wrapText="1"/>
    </xf>
    <xf numFmtId="166" fontId="1" fillId="0" borderId="0" xfId="45" applyNumberFormat="1" applyFont="1" applyAlignment="1" applyProtection="1">
      <alignment horizontal="left" vertical="top"/>
    </xf>
    <xf numFmtId="4" fontId="4" fillId="0" borderId="0" xfId="45" applyNumberFormat="1" applyFont="1" applyBorder="1" applyAlignment="1" applyProtection="1">
      <alignment horizontal="right" vertical="center"/>
    </xf>
    <xf numFmtId="0" fontId="22" fillId="0" borderId="0" xfId="45" applyFont="1" applyBorder="1" applyAlignment="1" applyProtection="1">
      <alignment horizontal="justify" vertical="center"/>
    </xf>
    <xf numFmtId="0" fontId="22" fillId="0" borderId="0" xfId="45" applyFont="1" applyBorder="1" applyAlignment="1" applyProtection="1">
      <alignment vertical="center"/>
    </xf>
    <xf numFmtId="3" fontId="22" fillId="0" borderId="0" xfId="45" applyNumberFormat="1" applyFont="1" applyBorder="1" applyAlignment="1" applyProtection="1">
      <alignment vertical="center"/>
    </xf>
    <xf numFmtId="0" fontId="22" fillId="0" borderId="0" xfId="45" applyFont="1" applyFill="1" applyBorder="1" applyAlignment="1" applyProtection="1">
      <alignment horizontal="justify" vertical="center"/>
    </xf>
    <xf numFmtId="3" fontId="22" fillId="0" borderId="0" xfId="45" applyNumberFormat="1" applyFont="1" applyFill="1" applyBorder="1" applyAlignment="1" applyProtection="1">
      <alignment vertical="center"/>
    </xf>
    <xf numFmtId="0" fontId="22" fillId="0" borderId="10" xfId="45" applyFont="1" applyFill="1" applyBorder="1" applyAlignment="1" applyProtection="1">
      <alignment vertical="center"/>
    </xf>
    <xf numFmtId="3" fontId="22" fillId="0" borderId="10" xfId="45" applyNumberFormat="1" applyFont="1" applyFill="1" applyBorder="1" applyAlignment="1" applyProtection="1">
      <alignment vertical="center"/>
    </xf>
    <xf numFmtId="0" fontId="22" fillId="0" borderId="0" xfId="45" applyFont="1" applyFill="1" applyBorder="1" applyAlignment="1" applyProtection="1">
      <alignment horizontal="center" vertical="center"/>
    </xf>
    <xf numFmtId="3" fontId="22" fillId="0" borderId="0" xfId="45" applyNumberFormat="1" applyFont="1" applyFill="1" applyBorder="1" applyAlignment="1" applyProtection="1">
      <alignment horizontal="center" vertical="center"/>
    </xf>
    <xf numFmtId="0" fontId="22" fillId="0" borderId="11" xfId="45" applyFont="1" applyFill="1" applyBorder="1" applyAlignment="1" applyProtection="1">
      <alignment horizontal="left" vertical="center"/>
    </xf>
    <xf numFmtId="3" fontId="22" fillId="0" borderId="11" xfId="45" applyNumberFormat="1" applyFont="1" applyFill="1" applyBorder="1" applyAlignment="1" applyProtection="1">
      <alignment horizontal="left" vertical="center"/>
    </xf>
    <xf numFmtId="164" fontId="3" fillId="0" borderId="10" xfId="45" applyNumberFormat="1" applyFont="1" applyFill="1" applyBorder="1" applyAlignment="1" applyProtection="1">
      <alignment vertical="center"/>
    </xf>
    <xf numFmtId="0" fontId="3" fillId="0" borderId="10" xfId="45" applyFont="1" applyBorder="1" applyAlignment="1" applyProtection="1">
      <alignment horizontal="left" vertical="center"/>
    </xf>
    <xf numFmtId="0" fontId="3" fillId="0" borderId="10" xfId="45" applyFont="1" applyBorder="1" applyAlignment="1" applyProtection="1">
      <alignment horizontal="center" vertical="center"/>
    </xf>
    <xf numFmtId="3" fontId="3" fillId="0" borderId="10" xfId="45" applyNumberFormat="1" applyFont="1" applyBorder="1" applyAlignment="1" applyProtection="1">
      <alignment horizontal="center" vertical="center"/>
    </xf>
    <xf numFmtId="0" fontId="1" fillId="0" borderId="0" xfId="45" applyBorder="1" applyAlignment="1" applyProtection="1">
      <protection locked="0"/>
    </xf>
    <xf numFmtId="164" fontId="3" fillId="0" borderId="11" xfId="45" applyNumberFormat="1" applyFont="1" applyFill="1" applyBorder="1" applyAlignment="1" applyProtection="1">
      <alignment vertical="center"/>
    </xf>
    <xf numFmtId="0" fontId="3" fillId="0" borderId="11" xfId="45" applyFont="1" applyBorder="1" applyAlignment="1" applyProtection="1">
      <alignment horizontal="left" vertical="center"/>
    </xf>
    <xf numFmtId="0" fontId="3" fillId="0" borderId="11" xfId="45" applyFont="1" applyBorder="1" applyAlignment="1" applyProtection="1">
      <alignment horizontal="center" vertical="center"/>
    </xf>
    <xf numFmtId="3" fontId="3" fillId="0" borderId="11" xfId="45" applyNumberFormat="1" applyFont="1" applyBorder="1" applyAlignment="1" applyProtection="1">
      <alignment horizontal="center" vertical="center"/>
    </xf>
    <xf numFmtId="0" fontId="1" fillId="0" borderId="0" xfId="45" quotePrefix="1" applyFont="1" applyFill="1" applyBorder="1" applyAlignment="1" applyProtection="1">
      <alignment horizontal="justify" vertical="top"/>
    </xf>
    <xf numFmtId="164" fontId="3" fillId="0" borderId="0" xfId="45" applyNumberFormat="1" applyFont="1" applyFill="1" applyBorder="1" applyAlignment="1" applyProtection="1">
      <alignment horizontal="left" vertical="top"/>
    </xf>
    <xf numFmtId="0" fontId="17" fillId="0" borderId="0" xfId="45" applyFont="1" applyFill="1" applyBorder="1" applyAlignment="1" applyProtection="1">
      <alignment horizontal="justify" vertical="top"/>
    </xf>
    <xf numFmtId="3" fontId="1" fillId="0" borderId="0" xfId="45" quotePrefix="1" applyNumberFormat="1" applyFont="1" applyFill="1" applyBorder="1" applyAlignment="1" applyProtection="1">
      <alignment horizontal="center"/>
    </xf>
    <xf numFmtId="165" fontId="1" fillId="0" borderId="0" xfId="45" applyNumberFormat="1" applyFont="1" applyFill="1" applyBorder="1" applyAlignment="1" applyProtection="1">
      <alignment horizontal="left" vertical="top"/>
    </xf>
    <xf numFmtId="0" fontId="19" fillId="0" borderId="0" xfId="45" applyFont="1" applyFill="1" applyBorder="1" applyAlignment="1" applyProtection="1">
      <alignment horizontal="justify" vertical="top"/>
    </xf>
    <xf numFmtId="2" fontId="1" fillId="0" borderId="0" xfId="45" applyNumberFormat="1" applyFont="1" applyFill="1" applyBorder="1" applyAlignment="1" applyProtection="1">
      <alignment horizontal="center"/>
    </xf>
    <xf numFmtId="0" fontId="1" fillId="0" borderId="0" xfId="45" applyFont="1" applyFill="1" applyBorder="1" applyAlignment="1" applyProtection="1">
      <alignment vertical="top"/>
    </xf>
    <xf numFmtId="0" fontId="1" fillId="0" borderId="0" xfId="45" applyFont="1" applyFill="1" applyAlignment="1" applyProtection="1">
      <alignment vertical="top"/>
    </xf>
    <xf numFmtId="165" fontId="1" fillId="0" borderId="0" xfId="45" quotePrefix="1" applyNumberFormat="1" applyFont="1" applyFill="1" applyBorder="1" applyAlignment="1" applyProtection="1">
      <alignment horizontal="left" vertical="top"/>
    </xf>
    <xf numFmtId="0" fontId="19" fillId="0" borderId="0" xfId="45" applyFont="1" applyFill="1" applyAlignment="1" applyProtection="1">
      <alignment horizontal="justify" vertical="top"/>
    </xf>
    <xf numFmtId="0" fontId="15" fillId="0" borderId="0" xfId="45" applyFont="1" applyFill="1" applyBorder="1" applyAlignment="1" applyProtection="1">
      <alignment horizontal="justify" vertical="top"/>
    </xf>
    <xf numFmtId="3" fontId="3" fillId="0" borderId="0" xfId="45" applyNumberFormat="1" applyFont="1" applyFill="1" applyBorder="1" applyAlignment="1" applyProtection="1">
      <alignment horizontal="center"/>
    </xf>
    <xf numFmtId="4" fontId="1" fillId="0" borderId="0" xfId="45" applyNumberFormat="1" applyFont="1" applyFill="1" applyBorder="1" applyAlignment="1" applyProtection="1">
      <protection locked="0"/>
    </xf>
    <xf numFmtId="4" fontId="1" fillId="0" borderId="0" xfId="45" applyNumberFormat="1" applyFont="1" applyFill="1" applyBorder="1" applyAlignment="1" applyProtection="1">
      <alignment horizontal="center"/>
      <protection locked="0"/>
    </xf>
    <xf numFmtId="3" fontId="1" fillId="0" borderId="0" xfId="46" applyNumberFormat="1" applyFont="1" applyFill="1" applyBorder="1" applyAlignment="1" applyProtection="1">
      <alignment horizontal="center"/>
    </xf>
    <xf numFmtId="0" fontId="1" fillId="0" borderId="0" xfId="45" applyFont="1" applyBorder="1" applyAlignment="1" applyProtection="1"/>
    <xf numFmtId="0" fontId="1" fillId="0" borderId="0" xfId="45" applyFont="1" applyBorder="1" applyAlignment="1" applyProtection="1">
      <protection locked="0"/>
    </xf>
    <xf numFmtId="0" fontId="1" fillId="0" borderId="0" xfId="45" applyFill="1" applyBorder="1" applyAlignment="1" applyProtection="1">
      <protection locked="0"/>
    </xf>
    <xf numFmtId="0" fontId="1" fillId="0" borderId="0" xfId="45" applyBorder="1" applyAlignment="1" applyProtection="1"/>
    <xf numFmtId="3" fontId="1" fillId="0" borderId="0" xfId="45" applyNumberFormat="1" applyBorder="1" applyAlignment="1" applyProtection="1">
      <protection locked="0"/>
    </xf>
    <xf numFmtId="164" fontId="3" fillId="0" borderId="0" xfId="45" applyNumberFormat="1" applyFont="1" applyFill="1" applyBorder="1" applyAlignment="1" applyProtection="1">
      <alignment horizontal="left"/>
    </xf>
    <xf numFmtId="0" fontId="0" fillId="0" borderId="0" xfId="0" applyAlignment="1" applyProtection="1">
      <alignment vertical="center"/>
      <protection locked="0"/>
    </xf>
    <xf numFmtId="0" fontId="62" fillId="0" borderId="0" xfId="0" applyFont="1" applyAlignment="1" applyProtection="1">
      <alignment vertical="center"/>
      <protection locked="0"/>
    </xf>
    <xf numFmtId="0" fontId="14" fillId="0" borderId="0" xfId="0" applyFont="1" applyAlignment="1" applyProtection="1">
      <alignment vertical="center"/>
      <protection locked="0"/>
    </xf>
    <xf numFmtId="0" fontId="13" fillId="0" borderId="0" xfId="0" applyFont="1" applyAlignment="1" applyProtection="1">
      <alignment vertical="center"/>
      <protection locked="0"/>
    </xf>
    <xf numFmtId="0" fontId="1" fillId="0" borderId="0" xfId="45" applyAlignment="1" applyProtection="1">
      <alignment vertical="center"/>
      <protection locked="0"/>
    </xf>
    <xf numFmtId="0" fontId="49" fillId="0" borderId="0" xfId="45" applyFont="1" applyAlignment="1" applyProtection="1">
      <alignment vertical="center"/>
      <protection locked="0"/>
    </xf>
    <xf numFmtId="0" fontId="70" fillId="0" borderId="0" xfId="45" applyFont="1" applyAlignment="1" applyProtection="1">
      <alignment vertical="center"/>
      <protection locked="0"/>
    </xf>
    <xf numFmtId="0" fontId="72" fillId="0" borderId="0" xfId="45" applyFont="1" applyAlignment="1" applyProtection="1">
      <alignment vertical="center"/>
      <protection locked="0"/>
    </xf>
    <xf numFmtId="4" fontId="1" fillId="0" borderId="0" xfId="44" applyNumberFormat="1" applyFont="1" applyFill="1" applyBorder="1" applyAlignment="1" applyProtection="1">
      <alignment horizontal="center"/>
      <protection locked="0"/>
    </xf>
    <xf numFmtId="0" fontId="1" fillId="0" borderId="0" xfId="0" applyFont="1" applyFill="1" applyAlignment="1" applyProtection="1">
      <alignment vertical="center"/>
      <protection locked="0"/>
    </xf>
    <xf numFmtId="0" fontId="43" fillId="0" borderId="0" xfId="0" applyFont="1" applyBorder="1" applyAlignment="1" applyProtection="1">
      <alignment vertical="center"/>
    </xf>
    <xf numFmtId="0" fontId="2" fillId="0" borderId="0" xfId="0" applyFont="1" applyBorder="1" applyAlignment="1" applyProtection="1">
      <alignment horizontal="justify" vertical="center"/>
    </xf>
    <xf numFmtId="0" fontId="2" fillId="0" borderId="0" xfId="0" applyFont="1" applyBorder="1" applyAlignment="1" applyProtection="1">
      <alignment vertical="center"/>
    </xf>
    <xf numFmtId="4" fontId="2" fillId="0" borderId="0" xfId="0" applyNumberFormat="1" applyFont="1" applyBorder="1" applyAlignment="1" applyProtection="1">
      <alignment vertical="center"/>
    </xf>
    <xf numFmtId="0" fontId="0" fillId="0" borderId="0" xfId="0" applyAlignment="1" applyProtection="1">
      <alignment vertical="center"/>
    </xf>
    <xf numFmtId="4" fontId="73" fillId="0" borderId="0" xfId="45" applyNumberFormat="1" applyFont="1" applyBorder="1" applyAlignment="1" applyProtection="1">
      <alignment horizontal="centerContinuous" vertical="center"/>
    </xf>
    <xf numFmtId="0" fontId="2" fillId="0" borderId="0" xfId="45" applyFont="1" applyBorder="1" applyAlignment="1" applyProtection="1">
      <alignment horizontal="centerContinuous" vertical="center"/>
    </xf>
    <xf numFmtId="4" fontId="2" fillId="0" borderId="0" xfId="45" applyNumberFormat="1" applyFont="1" applyBorder="1" applyAlignment="1" applyProtection="1">
      <alignment horizontal="centerContinuous" vertical="center"/>
    </xf>
    <xf numFmtId="0" fontId="1" fillId="0" borderId="0" xfId="45" applyAlignment="1" applyProtection="1">
      <alignment horizontal="centerContinuous" vertical="center"/>
    </xf>
    <xf numFmtId="4" fontId="67" fillId="0" borderId="0" xfId="45" applyNumberFormat="1" applyFont="1" applyBorder="1" applyAlignment="1" applyProtection="1">
      <alignment horizontal="centerContinuous" vertical="center"/>
    </xf>
    <xf numFmtId="0" fontId="69" fillId="0" borderId="0" xfId="45" applyFont="1" applyBorder="1" applyAlignment="1" applyProtection="1">
      <alignment horizontal="centerContinuous" vertical="center"/>
    </xf>
    <xf numFmtId="4" fontId="69" fillId="0" borderId="0" xfId="45" applyNumberFormat="1" applyFont="1" applyBorder="1" applyAlignment="1" applyProtection="1">
      <alignment horizontal="centerContinuous" vertical="center"/>
    </xf>
    <xf numFmtId="0" fontId="70" fillId="0" borderId="0" xfId="45" applyFont="1" applyAlignment="1" applyProtection="1">
      <alignment horizontal="centerContinuous" vertical="center"/>
    </xf>
    <xf numFmtId="4" fontId="68" fillId="0" borderId="0" xfId="45" applyNumberFormat="1" applyFont="1" applyBorder="1" applyAlignment="1" applyProtection="1">
      <alignment horizontal="centerContinuous" vertical="center"/>
    </xf>
    <xf numFmtId="0" fontId="71" fillId="0" borderId="0" xfId="45" applyFont="1" applyBorder="1" applyAlignment="1" applyProtection="1">
      <alignment horizontal="centerContinuous" vertical="center"/>
    </xf>
    <xf numFmtId="4" fontId="71" fillId="0" borderId="0" xfId="45" applyNumberFormat="1" applyFont="1" applyBorder="1" applyAlignment="1" applyProtection="1">
      <alignment horizontal="centerContinuous" vertical="center"/>
    </xf>
    <xf numFmtId="0" fontId="72" fillId="0" borderId="0" xfId="45" applyFont="1" applyAlignment="1" applyProtection="1">
      <alignment horizontal="centerContinuous" vertical="center"/>
    </xf>
    <xf numFmtId="4" fontId="44" fillId="0" borderId="0" xfId="45" applyNumberFormat="1" applyFont="1" applyBorder="1" applyAlignment="1" applyProtection="1">
      <alignment horizontal="centerContinuous" vertical="center"/>
    </xf>
    <xf numFmtId="0" fontId="2" fillId="0" borderId="0" xfId="45" applyFont="1" applyBorder="1" applyAlignment="1" applyProtection="1">
      <alignment vertical="center"/>
    </xf>
    <xf numFmtId="0" fontId="2" fillId="0" borderId="0" xfId="45" applyFont="1" applyBorder="1" applyAlignment="1" applyProtection="1">
      <alignment horizontal="justify" vertical="center"/>
    </xf>
    <xf numFmtId="4" fontId="2" fillId="0" borderId="0" xfId="45" applyNumberFormat="1" applyFont="1" applyBorder="1" applyAlignment="1" applyProtection="1">
      <alignment vertical="center"/>
    </xf>
    <xf numFmtId="0" fontId="1" fillId="0" borderId="0" xfId="45" applyAlignment="1" applyProtection="1">
      <alignment vertical="center"/>
    </xf>
    <xf numFmtId="0" fontId="48" fillId="0" borderId="0" xfId="45" applyFont="1" applyBorder="1" applyAlignment="1" applyProtection="1">
      <alignment horizontal="centerContinuous" vertical="center"/>
    </xf>
    <xf numFmtId="4" fontId="48" fillId="0" borderId="0" xfId="45" applyNumberFormat="1" applyFont="1" applyBorder="1" applyAlignment="1" applyProtection="1">
      <alignment horizontal="centerContinuous" vertical="center"/>
    </xf>
    <xf numFmtId="0" fontId="49" fillId="0" borderId="0" xfId="45" applyFont="1" applyAlignment="1" applyProtection="1">
      <alignment horizontal="centerContinuous" vertical="center"/>
    </xf>
    <xf numFmtId="4" fontId="74" fillId="0" borderId="0" xfId="0" applyNumberFormat="1" applyFont="1" applyBorder="1" applyAlignment="1" applyProtection="1">
      <alignment horizontal="centerContinuous" vertical="center"/>
    </xf>
    <xf numFmtId="0" fontId="61" fillId="0" borderId="0" xfId="0" applyFont="1" applyBorder="1" applyAlignment="1" applyProtection="1">
      <alignment horizontal="centerContinuous" vertical="center"/>
    </xf>
    <xf numFmtId="4" fontId="61" fillId="0" borderId="0" xfId="0" applyNumberFormat="1" applyFont="1" applyBorder="1" applyAlignment="1" applyProtection="1">
      <alignment horizontal="centerContinuous" vertical="center"/>
    </xf>
    <xf numFmtId="0" fontId="62" fillId="0" borderId="0" xfId="0" applyFont="1" applyAlignment="1" applyProtection="1">
      <alignment horizontal="centerContinuous" vertical="center"/>
    </xf>
    <xf numFmtId="4" fontId="75" fillId="0" borderId="0" xfId="0" applyNumberFormat="1" applyFont="1" applyBorder="1" applyAlignment="1" applyProtection="1">
      <alignment horizontal="centerContinuous" vertical="center"/>
    </xf>
    <xf numFmtId="0" fontId="63" fillId="0" borderId="0" xfId="0" applyFont="1" applyBorder="1" applyAlignment="1" applyProtection="1">
      <alignment horizontal="centerContinuous" vertical="center"/>
    </xf>
    <xf numFmtId="4" fontId="63" fillId="0" borderId="0" xfId="0" applyNumberFormat="1" applyFont="1" applyBorder="1" applyAlignment="1" applyProtection="1">
      <alignment horizontal="centerContinuous" vertical="center"/>
    </xf>
    <xf numFmtId="0" fontId="14" fillId="0" borderId="0" xfId="0" applyFont="1" applyAlignment="1" applyProtection="1">
      <alignment horizontal="centerContinuous" vertical="center"/>
    </xf>
    <xf numFmtId="49" fontId="76" fillId="0" borderId="0" xfId="0" applyNumberFormat="1" applyFont="1" applyBorder="1" applyAlignment="1" applyProtection="1">
      <alignment horizontal="centerContinuous" vertical="center"/>
    </xf>
    <xf numFmtId="0" fontId="2" fillId="0" borderId="0" xfId="0" applyFont="1" applyBorder="1" applyAlignment="1" applyProtection="1">
      <alignment horizontal="centerContinuous" vertical="center"/>
    </xf>
    <xf numFmtId="4" fontId="2" fillId="0" borderId="0" xfId="0" applyNumberFormat="1" applyFont="1" applyBorder="1" applyAlignment="1" applyProtection="1">
      <alignment horizontal="centerContinuous" vertical="center"/>
    </xf>
    <xf numFmtId="0" fontId="0" fillId="0" borderId="0" xfId="0" applyAlignment="1" applyProtection="1">
      <alignment horizontal="centerContinuous" vertical="center"/>
    </xf>
    <xf numFmtId="4" fontId="47" fillId="0" borderId="0" xfId="0" applyNumberFormat="1" applyFont="1" applyBorder="1" applyAlignment="1" applyProtection="1">
      <alignment horizontal="centerContinuous" vertical="center"/>
    </xf>
    <xf numFmtId="0" fontId="65" fillId="0" borderId="0" xfId="45" applyFont="1" applyBorder="1" applyAlignment="1" applyProtection="1">
      <alignment horizontal="left" vertical="center"/>
    </xf>
    <xf numFmtId="4" fontId="23" fillId="0" borderId="0" xfId="45" applyNumberFormat="1" applyFont="1" applyBorder="1" applyAlignment="1" applyProtection="1">
      <alignment horizontal="centerContinuous" vertical="center"/>
    </xf>
    <xf numFmtId="4" fontId="64" fillId="0" borderId="0" xfId="0" applyNumberFormat="1" applyFont="1" applyBorder="1" applyAlignment="1" applyProtection="1">
      <alignment horizontal="centerContinuous" vertical="center"/>
    </xf>
    <xf numFmtId="0" fontId="60" fillId="0" borderId="0" xfId="0" applyFont="1" applyBorder="1" applyAlignment="1" applyProtection="1">
      <alignment horizontal="centerContinuous" vertical="center"/>
    </xf>
    <xf numFmtId="4" fontId="60" fillId="0" borderId="0" xfId="0" applyNumberFormat="1" applyFont="1" applyBorder="1" applyAlignment="1" applyProtection="1">
      <alignment horizontal="centerContinuous" vertical="center"/>
    </xf>
    <xf numFmtId="0" fontId="13" fillId="0" borderId="0" xfId="0" applyFont="1" applyAlignment="1" applyProtection="1">
      <alignment horizontal="centerContinuous" vertical="center"/>
    </xf>
    <xf numFmtId="4" fontId="59" fillId="0" borderId="0" xfId="0" applyNumberFormat="1" applyFont="1" applyBorder="1" applyAlignment="1" applyProtection="1">
      <alignment horizontal="centerContinuous" vertical="center"/>
    </xf>
    <xf numFmtId="0" fontId="0" fillId="0" borderId="14" xfId="0" applyBorder="1" applyAlignment="1" applyProtection="1">
      <alignment vertical="center"/>
    </xf>
    <xf numFmtId="164" fontId="2" fillId="0" borderId="14" xfId="0" applyNumberFormat="1" applyFont="1" applyBorder="1" applyAlignment="1" applyProtection="1">
      <alignment vertical="center"/>
    </xf>
    <xf numFmtId="0" fontId="2" fillId="0" borderId="14" xfId="0" applyFont="1" applyBorder="1" applyAlignment="1" applyProtection="1">
      <alignment horizontal="justify" vertical="center"/>
    </xf>
    <xf numFmtId="0" fontId="2" fillId="0" borderId="14" xfId="0" applyFont="1" applyBorder="1" applyAlignment="1" applyProtection="1">
      <alignment vertical="center"/>
    </xf>
    <xf numFmtId="3" fontId="2" fillId="0" borderId="14" xfId="0" applyNumberFormat="1" applyFont="1" applyBorder="1" applyAlignment="1" applyProtection="1">
      <alignment vertical="center"/>
    </xf>
    <xf numFmtId="4" fontId="2" fillId="0" borderId="14" xfId="0" applyNumberFormat="1" applyFont="1" applyBorder="1" applyAlignment="1" applyProtection="1">
      <alignment vertical="center"/>
    </xf>
    <xf numFmtId="164" fontId="2" fillId="0" borderId="0" xfId="0" applyNumberFormat="1" applyFont="1" applyBorder="1" applyAlignment="1" applyProtection="1">
      <alignment vertical="center"/>
    </xf>
    <xf numFmtId="3" fontId="2" fillId="0" borderId="0" xfId="0" applyNumberFormat="1" applyFont="1" applyBorder="1" applyAlignment="1" applyProtection="1">
      <alignment vertical="center"/>
    </xf>
    <xf numFmtId="0" fontId="1" fillId="0" borderId="0" xfId="0" applyFont="1" applyFill="1" applyAlignment="1" applyProtection="1">
      <alignment vertical="center"/>
    </xf>
    <xf numFmtId="164" fontId="2" fillId="0" borderId="0" xfId="0" applyNumberFormat="1" applyFont="1" applyFill="1" applyBorder="1" applyAlignment="1" applyProtection="1">
      <alignment vertical="center"/>
    </xf>
    <xf numFmtId="0" fontId="2" fillId="0" borderId="0" xfId="0" applyFont="1" applyFill="1" applyBorder="1" applyAlignment="1" applyProtection="1">
      <alignment horizontal="justify" vertical="center"/>
    </xf>
    <xf numFmtId="3" fontId="2" fillId="0" borderId="0" xfId="0" applyNumberFormat="1" applyFont="1" applyFill="1" applyBorder="1" applyAlignment="1" applyProtection="1">
      <alignment vertical="center"/>
    </xf>
    <xf numFmtId="164" fontId="22" fillId="0" borderId="0" xfId="0" applyNumberFormat="1" applyFont="1" applyBorder="1" applyAlignment="1" applyProtection="1">
      <alignment vertical="center"/>
    </xf>
    <xf numFmtId="0" fontId="22" fillId="0" borderId="0" xfId="0" applyFont="1" applyBorder="1" applyAlignment="1" applyProtection="1">
      <alignment horizontal="justify" vertical="center"/>
    </xf>
    <xf numFmtId="0" fontId="22" fillId="0" borderId="0" xfId="0" applyFont="1" applyBorder="1" applyAlignment="1" applyProtection="1">
      <alignment vertical="center"/>
    </xf>
    <xf numFmtId="3" fontId="22" fillId="0" borderId="0" xfId="0" applyNumberFormat="1" applyFont="1" applyBorder="1" applyAlignment="1" applyProtection="1">
      <alignment vertical="center"/>
    </xf>
    <xf numFmtId="4" fontId="22" fillId="0" borderId="0" xfId="0" applyNumberFormat="1" applyFont="1" applyBorder="1" applyAlignment="1" applyProtection="1">
      <alignment vertical="center"/>
    </xf>
    <xf numFmtId="0" fontId="22" fillId="0" borderId="0" xfId="0" applyFont="1" applyAlignment="1" applyProtection="1">
      <alignment vertical="center"/>
    </xf>
    <xf numFmtId="164" fontId="22" fillId="0" borderId="0" xfId="0" applyNumberFormat="1" applyFont="1" applyFill="1" applyBorder="1" applyAlignment="1" applyProtection="1">
      <alignment vertical="center"/>
    </xf>
    <xf numFmtId="0" fontId="22" fillId="0" borderId="0" xfId="0" applyFont="1" applyFill="1" applyBorder="1" applyAlignment="1" applyProtection="1">
      <alignment horizontal="justify" vertical="center"/>
    </xf>
    <xf numFmtId="3" fontId="22" fillId="0" borderId="0" xfId="0" applyNumberFormat="1" applyFont="1" applyFill="1" applyBorder="1" applyAlignment="1" applyProtection="1">
      <alignment vertical="center"/>
    </xf>
    <xf numFmtId="0" fontId="22" fillId="0" borderId="0" xfId="0" applyFont="1" applyFill="1" applyAlignment="1" applyProtection="1">
      <alignment vertical="center"/>
    </xf>
    <xf numFmtId="164" fontId="22" fillId="0" borderId="10" xfId="0" applyNumberFormat="1" applyFont="1" applyFill="1" applyBorder="1" applyAlignment="1" applyProtection="1">
      <alignment horizontal="left" vertical="center"/>
    </xf>
    <xf numFmtId="0" fontId="22" fillId="0" borderId="10" xfId="0" applyFont="1" applyBorder="1" applyAlignment="1" applyProtection="1">
      <alignment horizontal="justify" vertical="center"/>
    </xf>
    <xf numFmtId="0" fontId="22" fillId="0" borderId="10" xfId="0" applyFont="1" applyBorder="1" applyAlignment="1" applyProtection="1">
      <alignment vertical="center"/>
    </xf>
    <xf numFmtId="3" fontId="22" fillId="0" borderId="10" xfId="0" applyNumberFormat="1" applyFont="1" applyBorder="1" applyAlignment="1" applyProtection="1">
      <alignment vertical="center"/>
    </xf>
    <xf numFmtId="4" fontId="22" fillId="0" borderId="10" xfId="0" applyNumberFormat="1" applyFont="1" applyBorder="1" applyAlignment="1" applyProtection="1">
      <alignment vertical="center"/>
    </xf>
    <xf numFmtId="0" fontId="22" fillId="0" borderId="10" xfId="0" applyFont="1" applyBorder="1" applyAlignment="1" applyProtection="1">
      <alignment horizontal="right" vertical="center"/>
    </xf>
    <xf numFmtId="164" fontId="22" fillId="0" borderId="0" xfId="0" applyNumberFormat="1"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3" fontId="22" fillId="0" borderId="0" xfId="0" applyNumberFormat="1" applyFont="1" applyFill="1" applyBorder="1" applyAlignment="1" applyProtection="1">
      <alignment horizontal="center" vertical="center"/>
    </xf>
    <xf numFmtId="4" fontId="22" fillId="0" borderId="0" xfId="0" applyNumberFormat="1" applyFont="1" applyFill="1" applyBorder="1" applyAlignment="1" applyProtection="1">
      <alignment horizontal="center" vertical="center"/>
    </xf>
    <xf numFmtId="4" fontId="22" fillId="0" borderId="0" xfId="0" applyNumberFormat="1" applyFont="1" applyBorder="1" applyAlignment="1" applyProtection="1">
      <alignment horizontal="right" vertical="center"/>
    </xf>
    <xf numFmtId="164" fontId="22" fillId="0" borderId="11"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xf>
    <xf numFmtId="3" fontId="22" fillId="0" borderId="11" xfId="0" applyNumberFormat="1" applyFont="1" applyFill="1" applyBorder="1" applyAlignment="1" applyProtection="1">
      <alignment horizontal="left" vertical="center"/>
    </xf>
    <xf numFmtId="4" fontId="22" fillId="0" borderId="11" xfId="0" applyNumberFormat="1" applyFont="1" applyFill="1" applyBorder="1" applyAlignment="1" applyProtection="1">
      <alignment horizontal="left" vertical="center"/>
    </xf>
    <xf numFmtId="4" fontId="22" fillId="0" borderId="11" xfId="0" applyNumberFormat="1" applyFont="1" applyFill="1" applyBorder="1" applyAlignment="1" applyProtection="1">
      <alignment horizontal="right" vertical="center"/>
    </xf>
    <xf numFmtId="164" fontId="6" fillId="0" borderId="10" xfId="0" applyNumberFormat="1" applyFont="1" applyBorder="1" applyAlignment="1" applyProtection="1">
      <alignment vertical="center"/>
    </xf>
    <xf numFmtId="0" fontId="6" fillId="0" borderId="10" xfId="0" applyFont="1" applyBorder="1" applyAlignment="1" applyProtection="1">
      <alignment vertical="center"/>
    </xf>
    <xf numFmtId="3" fontId="6" fillId="0" borderId="10" xfId="0" applyNumberFormat="1" applyFont="1" applyBorder="1" applyAlignment="1" applyProtection="1">
      <alignment vertical="center"/>
    </xf>
    <xf numFmtId="164" fontId="7" fillId="0" borderId="0" xfId="0" applyNumberFormat="1" applyFont="1" applyBorder="1" applyAlignment="1" applyProtection="1">
      <alignment horizontal="centerContinuous" vertical="center"/>
    </xf>
    <xf numFmtId="164" fontId="6" fillId="0" borderId="0" xfId="0" applyNumberFormat="1" applyFont="1" applyBorder="1" applyAlignment="1" applyProtection="1">
      <alignment vertical="center"/>
    </xf>
    <xf numFmtId="0" fontId="6" fillId="0" borderId="0" xfId="0" applyFont="1" applyBorder="1" applyAlignment="1" applyProtection="1">
      <alignment vertical="center"/>
    </xf>
    <xf numFmtId="3" fontId="6" fillId="0" borderId="0" xfId="0" applyNumberFormat="1" applyFont="1" applyBorder="1" applyAlignment="1" applyProtection="1">
      <alignment vertical="center"/>
    </xf>
    <xf numFmtId="164" fontId="8" fillId="0" borderId="0" xfId="0" applyNumberFormat="1" applyFont="1" applyBorder="1" applyAlignment="1" applyProtection="1">
      <alignment vertical="center"/>
    </xf>
    <xf numFmtId="164" fontId="13" fillId="0" borderId="0" xfId="0" applyNumberFormat="1" applyFont="1" applyBorder="1" applyAlignment="1" applyProtection="1">
      <alignment horizontal="left" vertical="center" indent="1"/>
    </xf>
    <xf numFmtId="0" fontId="14" fillId="0" borderId="0" xfId="0" applyFont="1" applyBorder="1" applyAlignment="1" applyProtection="1">
      <alignment horizontal="left" vertical="center"/>
    </xf>
    <xf numFmtId="164" fontId="2" fillId="0" borderId="0" xfId="0" applyNumberFormat="1" applyFont="1" applyBorder="1" applyAlignment="1" applyProtection="1">
      <alignment vertical="top"/>
    </xf>
    <xf numFmtId="0" fontId="2" fillId="0" borderId="0" xfId="0" applyFont="1" applyBorder="1" applyAlignment="1" applyProtection="1">
      <alignment horizontal="justify" vertical="top"/>
    </xf>
    <xf numFmtId="3" fontId="2" fillId="0" borderId="0" xfId="0" applyNumberFormat="1" applyFont="1" applyBorder="1" applyAlignment="1" applyProtection="1"/>
    <xf numFmtId="4" fontId="11" fillId="0" borderId="0" xfId="0" applyNumberFormat="1" applyFont="1" applyBorder="1" applyAlignment="1" applyProtection="1">
      <alignment horizontal="centerContinuous" vertical="center"/>
    </xf>
    <xf numFmtId="0" fontId="2" fillId="0" borderId="0" xfId="0" applyFont="1" applyBorder="1" applyAlignment="1" applyProtection="1">
      <alignment vertical="top"/>
    </xf>
    <xf numFmtId="0" fontId="2" fillId="0" borderId="0" xfId="0" applyFont="1" applyBorder="1" applyAlignment="1" applyProtection="1"/>
    <xf numFmtId="4" fontId="2" fillId="0" borderId="0" xfId="0" applyNumberFormat="1" applyFont="1" applyBorder="1" applyAlignment="1" applyProtection="1"/>
    <xf numFmtId="0" fontId="0" fillId="0" borderId="0" xfId="0" applyAlignment="1" applyProtection="1"/>
    <xf numFmtId="4" fontId="22" fillId="0" borderId="10" xfId="0" applyNumberFormat="1" applyFont="1" applyFill="1" applyBorder="1" applyAlignment="1" applyProtection="1">
      <alignment horizontal="right" vertical="center"/>
      <protection locked="0"/>
    </xf>
    <xf numFmtId="4" fontId="10" fillId="0" borderId="0" xfId="0" applyNumberFormat="1" applyFont="1" applyFill="1" applyBorder="1" applyAlignment="1" applyProtection="1">
      <alignment horizontal="center"/>
      <protection locked="0"/>
    </xf>
    <xf numFmtId="0" fontId="24" fillId="0" borderId="0" xfId="0" applyFont="1" applyBorder="1" applyProtection="1">
      <alignment vertical="top"/>
      <protection locked="0"/>
    </xf>
    <xf numFmtId="3" fontId="0" fillId="0" borderId="0" xfId="0" applyNumberFormat="1" applyBorder="1" applyAlignment="1" applyProtection="1">
      <protection locked="0"/>
    </xf>
    <xf numFmtId="0" fontId="22" fillId="0" borderId="10" xfId="0" applyFont="1" applyFill="1" applyBorder="1" applyAlignment="1" applyProtection="1">
      <alignment vertical="center"/>
    </xf>
    <xf numFmtId="3" fontId="22" fillId="0" borderId="10" xfId="0" applyNumberFormat="1" applyFont="1" applyFill="1" applyBorder="1" applyAlignment="1" applyProtection="1">
      <alignment vertical="center"/>
    </xf>
    <xf numFmtId="4" fontId="22" fillId="0" borderId="10" xfId="0" applyNumberFormat="1" applyFont="1" applyFill="1" applyBorder="1" applyAlignment="1" applyProtection="1">
      <alignment vertical="center"/>
    </xf>
    <xf numFmtId="4" fontId="22" fillId="0" borderId="10" xfId="0" applyNumberFormat="1" applyFont="1" applyFill="1" applyBorder="1" applyAlignment="1" applyProtection="1">
      <alignment horizontal="right" vertical="center"/>
    </xf>
    <xf numFmtId="164" fontId="3" fillId="0" borderId="10" xfId="0" applyNumberFormat="1" applyFont="1" applyBorder="1" applyAlignment="1" applyProtection="1">
      <alignment vertical="center"/>
    </xf>
    <xf numFmtId="0" fontId="3" fillId="0" borderId="10" xfId="0" applyFont="1" applyBorder="1" applyAlignment="1" applyProtection="1">
      <alignment horizontal="left" vertical="center"/>
    </xf>
    <xf numFmtId="0" fontId="3" fillId="0" borderId="10" xfId="0" applyFont="1" applyBorder="1" applyAlignment="1" applyProtection="1">
      <alignment horizontal="center" vertical="center"/>
    </xf>
    <xf numFmtId="3" fontId="3" fillId="0" borderId="10" xfId="0" applyNumberFormat="1" applyFont="1" applyBorder="1" applyAlignment="1" applyProtection="1">
      <alignment horizontal="center" vertical="center"/>
    </xf>
    <xf numFmtId="4" fontId="3" fillId="0" borderId="10" xfId="0" applyNumberFormat="1" applyFont="1" applyBorder="1" applyAlignment="1" applyProtection="1">
      <alignment horizontal="center" vertical="center"/>
    </xf>
    <xf numFmtId="164" fontId="3" fillId="0" borderId="11" xfId="0" applyNumberFormat="1" applyFont="1" applyBorder="1" applyAlignment="1" applyProtection="1">
      <alignment vertical="center"/>
    </xf>
    <xf numFmtId="0" fontId="3" fillId="0" borderId="11" xfId="0" applyFont="1" applyBorder="1" applyAlignment="1" applyProtection="1">
      <alignment horizontal="left" vertical="center"/>
    </xf>
    <xf numFmtId="0" fontId="3" fillId="0" borderId="11" xfId="0" applyFont="1" applyBorder="1" applyAlignment="1" applyProtection="1">
      <alignment horizontal="center" vertical="center"/>
    </xf>
    <xf numFmtId="3" fontId="3" fillId="0" borderId="11" xfId="0" applyNumberFormat="1" applyFont="1" applyBorder="1" applyAlignment="1" applyProtection="1">
      <alignment horizontal="center" vertical="center"/>
    </xf>
    <xf numFmtId="4" fontId="3" fillId="0" borderId="11" xfId="0" applyNumberFormat="1" applyFont="1" applyBorder="1" applyAlignment="1" applyProtection="1">
      <alignment horizontal="center" vertical="center"/>
    </xf>
    <xf numFmtId="164" fontId="6" fillId="0" borderId="0" xfId="0" applyNumberFormat="1" applyFont="1" applyFill="1" applyBorder="1" applyAlignment="1" applyProtection="1">
      <alignment horizontal="left" vertical="top"/>
    </xf>
    <xf numFmtId="0" fontId="6" fillId="0" borderId="0" xfId="0" quotePrefix="1" applyFont="1" applyFill="1" applyBorder="1" applyAlignment="1" applyProtection="1">
      <alignment horizontal="justify" vertical="top"/>
    </xf>
    <xf numFmtId="3" fontId="6" fillId="0" borderId="0" xfId="0" applyNumberFormat="1" applyFont="1" applyFill="1" applyBorder="1" applyAlignment="1" applyProtection="1">
      <alignment horizontal="center"/>
    </xf>
    <xf numFmtId="1" fontId="3" fillId="0" borderId="0" xfId="0" applyNumberFormat="1" applyFont="1" applyBorder="1" applyAlignment="1" applyProtection="1">
      <alignment horizontal="justify" vertical="top"/>
    </xf>
    <xf numFmtId="0" fontId="17" fillId="0" borderId="0" xfId="0" applyFont="1" applyBorder="1" applyAlignment="1" applyProtection="1">
      <alignment horizontal="justify" vertical="top"/>
    </xf>
    <xf numFmtId="3" fontId="6" fillId="0" borderId="0" xfId="0" quotePrefix="1" applyNumberFormat="1" applyFont="1" applyBorder="1" applyAlignment="1" applyProtection="1">
      <alignment horizontal="center"/>
    </xf>
    <xf numFmtId="3" fontId="6" fillId="0" borderId="0" xfId="0" applyNumberFormat="1" applyFont="1" applyBorder="1" applyAlignment="1" applyProtection="1">
      <alignment horizontal="center"/>
    </xf>
    <xf numFmtId="4" fontId="10" fillId="0" borderId="0" xfId="0" applyNumberFormat="1" applyFont="1" applyBorder="1" applyAlignment="1" applyProtection="1">
      <alignment horizontal="center"/>
    </xf>
    <xf numFmtId="2" fontId="6" fillId="0" borderId="0" xfId="0" applyNumberFormat="1" applyFont="1" applyBorder="1" applyAlignment="1" applyProtection="1">
      <alignment horizontal="justify" vertical="top"/>
    </xf>
    <xf numFmtId="0" fontId="18" fillId="0" borderId="0" xfId="0" applyFont="1" applyBorder="1" applyAlignment="1" applyProtection="1">
      <alignment horizontal="justify" vertical="top"/>
    </xf>
    <xf numFmtId="0" fontId="6" fillId="0" borderId="0" xfId="0" applyFont="1" applyBorder="1" applyAlignment="1" applyProtection="1">
      <alignment horizontal="justify" vertical="top"/>
    </xf>
    <xf numFmtId="166" fontId="6" fillId="0" borderId="0" xfId="0" applyNumberFormat="1" applyFont="1" applyBorder="1" applyAlignment="1" applyProtection="1">
      <alignment horizontal="justify" vertical="top"/>
    </xf>
    <xf numFmtId="2" fontId="6" fillId="0" borderId="0" xfId="0" applyNumberFormat="1" applyFont="1" applyBorder="1" applyAlignment="1" applyProtection="1">
      <alignment horizontal="right" vertical="top"/>
    </xf>
    <xf numFmtId="0" fontId="6" fillId="0" borderId="0" xfId="0" applyFont="1" applyBorder="1" applyAlignment="1" applyProtection="1">
      <alignment horizontal="left" vertical="top"/>
    </xf>
    <xf numFmtId="0" fontId="1" fillId="0" borderId="0" xfId="0" applyFont="1" applyBorder="1" applyAlignment="1" applyProtection="1">
      <alignment horizontal="justify" vertical="top"/>
    </xf>
    <xf numFmtId="0" fontId="46" fillId="0" borderId="0" xfId="0" applyFont="1" applyBorder="1" applyAlignment="1" applyProtection="1">
      <alignment horizontal="justify" vertical="top"/>
    </xf>
    <xf numFmtId="0" fontId="1" fillId="0" borderId="0" xfId="0" applyFont="1" applyBorder="1" applyAlignment="1" applyProtection="1">
      <alignment horizontal="justify" vertical="top" wrapText="1"/>
    </xf>
    <xf numFmtId="0" fontId="6" fillId="0" borderId="0" xfId="0" applyFont="1" applyBorder="1" applyAlignment="1" applyProtection="1">
      <alignment horizontal="justify" vertical="top" wrapText="1"/>
    </xf>
    <xf numFmtId="0" fontId="46" fillId="0" borderId="0" xfId="0" applyFont="1" applyBorder="1" applyAlignment="1" applyProtection="1">
      <alignment horizontal="justify" vertical="top" wrapText="1"/>
    </xf>
    <xf numFmtId="0" fontId="3" fillId="0" borderId="0" xfId="0" applyFont="1" applyBorder="1" applyAlignment="1" applyProtection="1">
      <alignment horizontal="justify" vertical="top" wrapText="1"/>
    </xf>
    <xf numFmtId="0" fontId="20" fillId="0" borderId="0" xfId="0" applyFont="1" applyBorder="1" applyAlignment="1" applyProtection="1">
      <alignment horizontal="justify" vertical="top" wrapText="1"/>
    </xf>
    <xf numFmtId="3" fontId="6" fillId="0" borderId="0" xfId="0" applyNumberFormat="1" applyFont="1" applyBorder="1" applyAlignment="1" applyProtection="1">
      <alignment horizontal="left"/>
    </xf>
    <xf numFmtId="2" fontId="3" fillId="0" borderId="0" xfId="0" applyNumberFormat="1" applyFont="1" applyBorder="1" applyAlignment="1" applyProtection="1">
      <alignment horizontal="centerContinuous" vertical="top"/>
    </xf>
    <xf numFmtId="0" fontId="6" fillId="0" borderId="0" xfId="0" applyFont="1" applyBorder="1" applyAlignment="1" applyProtection="1">
      <alignment horizontal="centerContinuous" vertical="top"/>
    </xf>
    <xf numFmtId="3" fontId="6" fillId="0" borderId="0" xfId="0" applyNumberFormat="1" applyFont="1" applyBorder="1" applyAlignment="1" applyProtection="1">
      <alignment horizontal="centerContinuous"/>
    </xf>
    <xf numFmtId="4" fontId="10" fillId="0" borderId="0" xfId="0" applyNumberFormat="1" applyFont="1" applyBorder="1" applyAlignment="1" applyProtection="1">
      <alignment horizontal="centerContinuous"/>
    </xf>
    <xf numFmtId="164" fontId="9" fillId="0" borderId="0" xfId="0" applyNumberFormat="1" applyFont="1" applyBorder="1" applyAlignment="1" applyProtection="1">
      <alignment horizontal="left"/>
    </xf>
    <xf numFmtId="0" fontId="0" fillId="0" borderId="0" xfId="0" applyBorder="1" applyAlignment="1" applyProtection="1"/>
    <xf numFmtId="3" fontId="0" fillId="0" borderId="0" xfId="0" applyNumberFormat="1" applyBorder="1" applyAlignment="1" applyProtection="1"/>
    <xf numFmtId="1" fontId="3" fillId="0" borderId="0" xfId="0" applyNumberFormat="1" applyFont="1" applyFill="1" applyBorder="1" applyAlignment="1" applyProtection="1">
      <alignment horizontal="left" vertical="top"/>
    </xf>
    <xf numFmtId="0" fontId="17" fillId="0" borderId="0" xfId="0" applyFont="1" applyFill="1" applyBorder="1" applyAlignment="1" applyProtection="1">
      <alignment horizontal="justify" vertical="top"/>
    </xf>
    <xf numFmtId="3" fontId="6" fillId="0" borderId="0" xfId="0" quotePrefix="1" applyNumberFormat="1" applyFont="1" applyFill="1" applyBorder="1" applyAlignment="1" applyProtection="1">
      <alignment horizontal="center"/>
    </xf>
    <xf numFmtId="0" fontId="6" fillId="0" borderId="0" xfId="0" applyFont="1" applyFill="1" applyBorder="1" applyAlignment="1" applyProtection="1">
      <alignment vertical="top"/>
    </xf>
    <xf numFmtId="2" fontId="6" fillId="0" borderId="0" xfId="0" applyNumberFormat="1" applyFont="1" applyFill="1" applyBorder="1" applyAlignment="1" applyProtection="1">
      <alignment horizontal="left" vertical="top"/>
    </xf>
    <xf numFmtId="0" fontId="19" fillId="0" borderId="0" xfId="0" applyFont="1" applyFill="1" applyBorder="1" applyAlignment="1" applyProtection="1">
      <alignment horizontal="justify" vertical="top"/>
    </xf>
    <xf numFmtId="0" fontId="1" fillId="0" borderId="0" xfId="0" applyFont="1" applyFill="1" applyBorder="1" applyAlignment="1" applyProtection="1">
      <alignment horizontal="justify" vertical="top"/>
    </xf>
    <xf numFmtId="2" fontId="6" fillId="0" borderId="0" xfId="0" applyNumberFormat="1" applyFont="1" applyFill="1" applyBorder="1" applyAlignment="1" applyProtection="1">
      <alignment horizontal="right" vertical="top"/>
    </xf>
    <xf numFmtId="0" fontId="1" fillId="0" borderId="0" xfId="0" applyFont="1" applyFill="1" applyBorder="1" applyAlignment="1" applyProtection="1">
      <alignment horizontal="left" vertical="top"/>
    </xf>
    <xf numFmtId="166" fontId="6" fillId="0" borderId="0" xfId="0" applyNumberFormat="1" applyFont="1" applyFill="1" applyBorder="1" applyAlignment="1" applyProtection="1">
      <alignment horizontal="left" vertical="top"/>
    </xf>
    <xf numFmtId="0" fontId="15" fillId="0" borderId="12" xfId="0" applyFont="1" applyFill="1" applyBorder="1" applyAlignment="1" applyProtection="1">
      <alignment horizontal="justify" vertical="top"/>
    </xf>
    <xf numFmtId="0" fontId="6" fillId="0" borderId="12" xfId="0" applyFont="1" applyFill="1" applyBorder="1" applyAlignment="1" applyProtection="1">
      <alignment horizontal="justify" vertical="top"/>
    </xf>
    <xf numFmtId="166" fontId="6" fillId="0" borderId="0" xfId="0" applyNumberFormat="1" applyFont="1" applyFill="1" applyBorder="1" applyAlignment="1" applyProtection="1">
      <alignment vertical="top"/>
    </xf>
    <xf numFmtId="0" fontId="6" fillId="0" borderId="0" xfId="0" applyFont="1" applyFill="1" applyBorder="1" applyAlignment="1" applyProtection="1">
      <alignment horizontal="justify" vertical="top"/>
    </xf>
    <xf numFmtId="2" fontId="6" fillId="0" borderId="0" xfId="0" applyNumberFormat="1" applyFont="1" applyFill="1" applyBorder="1" applyAlignment="1" applyProtection="1">
      <alignment vertical="top"/>
    </xf>
    <xf numFmtId="0" fontId="19" fillId="0" borderId="0" xfId="0" applyFont="1" applyFill="1" applyBorder="1" applyAlignment="1" applyProtection="1">
      <alignment horizontal="left" vertical="top" wrapText="1"/>
    </xf>
    <xf numFmtId="0" fontId="1" fillId="0" borderId="0" xfId="0" applyFont="1" applyFill="1" applyBorder="1" applyAlignment="1" applyProtection="1">
      <alignment horizontal="justify" vertical="top" wrapText="1"/>
    </xf>
    <xf numFmtId="2" fontId="1" fillId="0" borderId="0" xfId="0" applyNumberFormat="1" applyFont="1" applyFill="1" applyBorder="1" applyAlignment="1" applyProtection="1">
      <alignment horizontal="left" vertical="top"/>
    </xf>
    <xf numFmtId="4" fontId="4" fillId="0" borderId="0" xfId="0" applyNumberFormat="1" applyFont="1" applyBorder="1" applyAlignment="1" applyProtection="1">
      <alignment horizontal="right" vertical="center"/>
      <protection locked="0"/>
    </xf>
    <xf numFmtId="164" fontId="2" fillId="0" borderId="0" xfId="0" applyNumberFormat="1" applyFont="1" applyBorder="1" applyAlignment="1" applyProtection="1">
      <alignment horizontal="left" vertical="top" wrapText="1"/>
    </xf>
    <xf numFmtId="0" fontId="2" fillId="0" borderId="0" xfId="0" applyFont="1" applyBorder="1" applyAlignment="1" applyProtection="1">
      <alignment horizontal="justify" vertical="top" wrapText="1"/>
    </xf>
    <xf numFmtId="0" fontId="2" fillId="0" borderId="0" xfId="0" applyFont="1" applyBorder="1" applyAlignment="1" applyProtection="1">
      <alignment horizontal="center"/>
    </xf>
    <xf numFmtId="3" fontId="2" fillId="0" borderId="0" xfId="0" applyNumberFormat="1" applyFont="1" applyBorder="1" applyAlignment="1" applyProtection="1">
      <alignment horizontal="center" wrapText="1"/>
    </xf>
    <xf numFmtId="4" fontId="2" fillId="0" borderId="0" xfId="0" applyNumberFormat="1" applyFont="1" applyBorder="1" applyAlignment="1" applyProtection="1">
      <alignment horizontal="center" wrapText="1"/>
    </xf>
    <xf numFmtId="164" fontId="6" fillId="0" borderId="0" xfId="0" applyNumberFormat="1" applyFont="1" applyBorder="1" applyAlignment="1" applyProtection="1">
      <alignment horizontal="left" vertical="center"/>
    </xf>
    <xf numFmtId="0" fontId="6" fillId="0" borderId="0" xfId="0" applyFont="1" applyBorder="1" applyAlignment="1" applyProtection="1">
      <alignment horizontal="left" vertical="center"/>
    </xf>
    <xf numFmtId="4" fontId="6" fillId="0" borderId="0" xfId="0" applyNumberFormat="1" applyFont="1" applyBorder="1" applyAlignment="1" applyProtection="1">
      <alignment vertical="center"/>
    </xf>
    <xf numFmtId="164" fontId="8" fillId="0" borderId="0" xfId="0" applyNumberFormat="1" applyFont="1" applyBorder="1" applyAlignment="1" applyProtection="1">
      <alignment horizontal="left" vertical="center"/>
    </xf>
    <xf numFmtId="0" fontId="5" fillId="0" borderId="0" xfId="0" applyFont="1" applyBorder="1" applyAlignment="1" applyProtection="1">
      <alignment vertical="center"/>
    </xf>
    <xf numFmtId="3" fontId="12" fillId="0" borderId="0" xfId="0" applyNumberFormat="1" applyFont="1" applyBorder="1" applyAlignment="1" applyProtection="1">
      <alignment horizontal="right" vertical="center"/>
    </xf>
    <xf numFmtId="49" fontId="12" fillId="0" borderId="0" xfId="0" applyNumberFormat="1" applyFont="1" applyBorder="1" applyAlignment="1" applyProtection="1">
      <alignment horizontal="right" vertical="center"/>
    </xf>
    <xf numFmtId="4" fontId="8" fillId="0" borderId="0" xfId="0" applyNumberFormat="1" applyFont="1" applyBorder="1" applyAlignment="1" applyProtection="1">
      <alignment horizontal="center" vertical="center"/>
    </xf>
    <xf numFmtId="164" fontId="6" fillId="0" borderId="0" xfId="0" applyNumberFormat="1" applyFont="1" applyBorder="1" applyAlignment="1" applyProtection="1">
      <alignment horizontal="left" vertical="center" indent="1"/>
    </xf>
    <xf numFmtId="0" fontId="6" fillId="0" borderId="0" xfId="0" applyFont="1" applyBorder="1" applyAlignment="1" applyProtection="1"/>
    <xf numFmtId="0" fontId="5" fillId="0" borderId="0" xfId="0" applyFont="1" applyBorder="1" applyAlignment="1" applyProtection="1">
      <alignment horizontal="left" vertical="center"/>
    </xf>
    <xf numFmtId="3" fontId="6" fillId="0" borderId="0" xfId="0" applyNumberFormat="1" applyFont="1" applyBorder="1" applyAlignment="1" applyProtection="1">
      <alignment horizontal="left" vertical="center"/>
    </xf>
    <xf numFmtId="0" fontId="16" fillId="0" borderId="0" xfId="0" applyNumberFormat="1" applyFont="1" applyBorder="1" applyAlignment="1" applyProtection="1">
      <alignment horizontal="center" vertical="center"/>
    </xf>
    <xf numFmtId="4" fontId="6" fillId="0" borderId="12" xfId="0" applyNumberFormat="1" applyFont="1" applyBorder="1" applyAlignment="1" applyProtection="1">
      <alignment horizontal="right" vertical="center"/>
    </xf>
    <xf numFmtId="4" fontId="4" fillId="0" borderId="0" xfId="0" applyNumberFormat="1" applyFont="1" applyBorder="1" applyAlignment="1" applyProtection="1">
      <alignment horizontal="right" vertical="center"/>
    </xf>
    <xf numFmtId="4" fontId="6" fillId="0" borderId="13" xfId="0" applyNumberFormat="1" applyFont="1" applyBorder="1" applyAlignment="1" applyProtection="1">
      <alignment horizontal="right" vertical="center"/>
    </xf>
    <xf numFmtId="164" fontId="2" fillId="0" borderId="0" xfId="0" applyNumberFormat="1" applyFont="1" applyBorder="1" applyAlignment="1" applyProtection="1">
      <alignment horizontal="left" vertical="top"/>
    </xf>
    <xf numFmtId="4" fontId="6" fillId="0" borderId="11" xfId="0" applyNumberFormat="1" applyFont="1" applyBorder="1" applyAlignment="1" applyProtection="1">
      <alignment vertical="center"/>
    </xf>
    <xf numFmtId="0" fontId="24" fillId="0" borderId="0" xfId="0" applyFont="1" applyFill="1" applyBorder="1" applyAlignment="1" applyProtection="1">
      <protection locked="0"/>
    </xf>
    <xf numFmtId="3" fontId="10" fillId="0" borderId="0" xfId="0" applyNumberFormat="1" applyFont="1" applyFill="1" applyBorder="1" applyAlignment="1" applyProtection="1">
      <alignment horizontal="center"/>
      <protection locked="0"/>
    </xf>
    <xf numFmtId="164" fontId="3" fillId="0" borderId="0" xfId="0" applyNumberFormat="1" applyFont="1" applyFill="1" applyBorder="1" applyAlignment="1" applyProtection="1">
      <alignment horizontal="left" vertical="top"/>
    </xf>
    <xf numFmtId="165" fontId="6" fillId="0" borderId="0" xfId="0" applyNumberFormat="1" applyFont="1" applyFill="1" applyBorder="1" applyAlignment="1" applyProtection="1">
      <alignment horizontal="left" vertical="top"/>
    </xf>
    <xf numFmtId="0" fontId="19" fillId="0" borderId="0" xfId="0" applyFont="1" applyFill="1" applyBorder="1" applyAlignment="1" applyProtection="1">
      <alignment horizontal="justify" vertical="top" wrapText="1"/>
    </xf>
    <xf numFmtId="0" fontId="6" fillId="0" borderId="0" xfId="0" applyFont="1" applyFill="1" applyBorder="1" applyAlignment="1" applyProtection="1">
      <alignment horizontal="justify" vertical="top" wrapText="1"/>
    </xf>
    <xf numFmtId="0" fontId="6" fillId="0" borderId="0" xfId="0" applyFont="1" applyFill="1" applyBorder="1" applyAlignment="1" applyProtection="1">
      <alignment horizontal="center" vertical="top"/>
    </xf>
    <xf numFmtId="0" fontId="15" fillId="0" borderId="0" xfId="0" applyFont="1" applyFill="1" applyBorder="1" applyAlignment="1" applyProtection="1">
      <alignment horizontal="right" vertical="top"/>
    </xf>
    <xf numFmtId="0" fontId="15" fillId="0" borderId="0" xfId="0" applyFont="1" applyFill="1" applyBorder="1" applyAlignment="1" applyProtection="1">
      <alignment horizontal="justify" vertical="top"/>
    </xf>
    <xf numFmtId="0" fontId="6" fillId="0" borderId="0" xfId="0" applyFont="1" applyFill="1" applyBorder="1" applyAlignment="1" applyProtection="1">
      <alignment horizontal="left" vertical="top" wrapText="1"/>
    </xf>
    <xf numFmtId="169" fontId="6" fillId="0" borderId="0" xfId="0" applyNumberFormat="1" applyFont="1" applyFill="1" applyBorder="1" applyAlignment="1" applyProtection="1">
      <alignment horizontal="center"/>
    </xf>
    <xf numFmtId="0" fontId="1" fillId="0" borderId="0" xfId="0" applyFont="1" applyFill="1" applyBorder="1" applyAlignment="1" applyProtection="1">
      <alignment horizontal="left" vertical="top" wrapText="1"/>
    </xf>
    <xf numFmtId="164" fontId="6" fillId="0" borderId="0" xfId="0" applyNumberFormat="1" applyFont="1" applyFill="1" applyBorder="1" applyAlignment="1" applyProtection="1">
      <alignment vertical="top"/>
    </xf>
    <xf numFmtId="0" fontId="6" fillId="0" borderId="0" xfId="0" applyFont="1" applyFill="1" applyBorder="1" applyAlignment="1" applyProtection="1"/>
    <xf numFmtId="164" fontId="15" fillId="0" borderId="0" xfId="0" applyNumberFormat="1" applyFont="1" applyFill="1" applyBorder="1" applyAlignment="1" applyProtection="1">
      <alignment horizontal="right" vertical="top"/>
    </xf>
    <xf numFmtId="165" fontId="6" fillId="0" borderId="0" xfId="0" applyNumberFormat="1" applyFont="1" applyFill="1" applyBorder="1" applyAlignment="1" applyProtection="1">
      <alignment horizontal="right" vertical="top"/>
    </xf>
    <xf numFmtId="0" fontId="6" fillId="0" borderId="0" xfId="0" applyFont="1" applyFill="1" applyBorder="1" applyAlignment="1" applyProtection="1">
      <alignment horizontal="left" vertical="top"/>
    </xf>
    <xf numFmtId="4" fontId="6" fillId="0" borderId="0" xfId="0" applyNumberFormat="1" applyFont="1" applyFill="1" applyBorder="1" applyAlignment="1" applyProtection="1">
      <alignment horizontal="center"/>
    </xf>
    <xf numFmtId="164" fontId="6" fillId="0" borderId="0" xfId="0" applyNumberFormat="1" applyFont="1" applyFill="1" applyBorder="1" applyAlignment="1" applyProtection="1">
      <alignment horizontal="right" vertical="top"/>
    </xf>
    <xf numFmtId="0" fontId="15" fillId="0" borderId="0" xfId="0" applyFont="1" applyFill="1" applyBorder="1" applyAlignment="1" applyProtection="1">
      <alignment vertical="top"/>
    </xf>
    <xf numFmtId="165" fontId="1" fillId="0" borderId="0" xfId="0" applyNumberFormat="1" applyFont="1" applyFill="1" applyBorder="1" applyAlignment="1" applyProtection="1">
      <alignment horizontal="left" vertical="top"/>
    </xf>
    <xf numFmtId="4" fontId="11" fillId="0" borderId="0" xfId="44" applyNumberFormat="1" applyFont="1" applyBorder="1" applyAlignment="1" applyProtection="1">
      <alignment horizontal="centerContinuous" vertical="center"/>
    </xf>
    <xf numFmtId="0" fontId="50" fillId="0" borderId="0" xfId="44" applyFont="1" applyBorder="1" applyAlignment="1" applyProtection="1">
      <alignment horizontal="justify" vertical="top"/>
    </xf>
    <xf numFmtId="0" fontId="50" fillId="0" borderId="0" xfId="44" applyFont="1" applyBorder="1" applyAlignment="1" applyProtection="1"/>
    <xf numFmtId="3" fontId="50" fillId="0" borderId="0" xfId="44" applyNumberFormat="1" applyFont="1" applyBorder="1" applyAlignment="1" applyProtection="1"/>
    <xf numFmtId="4" fontId="50" fillId="0" borderId="0" xfId="44" applyNumberFormat="1" applyFont="1" applyBorder="1" applyAlignment="1" applyProtection="1"/>
    <xf numFmtId="0" fontId="50" fillId="0" borderId="0" xfId="44" applyFont="1" applyProtection="1"/>
    <xf numFmtId="0" fontId="50" fillId="0" borderId="0" xfId="44" applyFont="1" applyFill="1" applyBorder="1" applyAlignment="1" applyProtection="1">
      <alignment horizontal="justify" vertical="top"/>
    </xf>
    <xf numFmtId="3" fontId="50" fillId="0" borderId="0" xfId="44" applyNumberFormat="1" applyFont="1" applyFill="1" applyBorder="1" applyAlignment="1" applyProtection="1"/>
    <xf numFmtId="0" fontId="50" fillId="0" borderId="0" xfId="44" applyFont="1" applyFill="1" applyProtection="1"/>
    <xf numFmtId="0" fontId="50" fillId="0" borderId="10" xfId="44" applyFont="1" applyBorder="1" applyAlignment="1" applyProtection="1">
      <alignment horizontal="justify" vertical="top"/>
    </xf>
    <xf numFmtId="0" fontId="50" fillId="0" borderId="10" xfId="44" applyFont="1" applyBorder="1" applyAlignment="1" applyProtection="1"/>
    <xf numFmtId="3" fontId="50" fillId="0" borderId="10" xfId="44" applyNumberFormat="1" applyFont="1" applyBorder="1" applyAlignment="1" applyProtection="1"/>
    <xf numFmtId="4" fontId="50" fillId="0" borderId="10" xfId="44" applyNumberFormat="1" applyFont="1" applyBorder="1" applyAlignment="1" applyProtection="1"/>
    <xf numFmtId="4" fontId="22" fillId="0" borderId="10" xfId="44" applyNumberFormat="1" applyFont="1" applyFill="1" applyBorder="1" applyAlignment="1" applyProtection="1">
      <alignment horizontal="right" vertical="center"/>
    </xf>
    <xf numFmtId="0" fontId="22" fillId="0" borderId="0" xfId="44" applyFont="1" applyFill="1" applyBorder="1" applyAlignment="1" applyProtection="1">
      <alignment horizontal="center" vertical="center"/>
    </xf>
    <xf numFmtId="3" fontId="22" fillId="0" borderId="0" xfId="44" applyNumberFormat="1" applyFont="1" applyFill="1" applyBorder="1" applyAlignment="1" applyProtection="1">
      <alignment horizontal="center" vertical="center"/>
    </xf>
    <xf numFmtId="4" fontId="22" fillId="0" borderId="0" xfId="44" applyNumberFormat="1" applyFont="1" applyFill="1" applyBorder="1" applyAlignment="1" applyProtection="1">
      <alignment horizontal="center" vertical="center"/>
    </xf>
    <xf numFmtId="4" fontId="22" fillId="0" borderId="0" xfId="44" applyNumberFormat="1" applyFont="1" applyFill="1" applyBorder="1" applyAlignment="1" applyProtection="1">
      <alignment horizontal="right" vertical="center"/>
    </xf>
    <xf numFmtId="4" fontId="22" fillId="0" borderId="0" xfId="44" applyNumberFormat="1" applyFont="1" applyBorder="1" applyAlignment="1" applyProtection="1">
      <alignment horizontal="right" vertical="center"/>
    </xf>
    <xf numFmtId="0" fontId="22" fillId="0" borderId="11" xfId="44" applyFont="1" applyFill="1" applyBorder="1" applyAlignment="1" applyProtection="1">
      <alignment horizontal="left" vertical="center"/>
    </xf>
    <xf numFmtId="3" fontId="22" fillId="0" borderId="11" xfId="44" applyNumberFormat="1" applyFont="1" applyFill="1" applyBorder="1" applyAlignment="1" applyProtection="1">
      <alignment horizontal="left" vertical="center"/>
    </xf>
    <xf numFmtId="4" fontId="22" fillId="0" borderId="11" xfId="44" applyNumberFormat="1" applyFont="1" applyFill="1" applyBorder="1" applyAlignment="1" applyProtection="1">
      <alignment horizontal="left" vertical="center"/>
    </xf>
    <xf numFmtId="4" fontId="22" fillId="0" borderId="11" xfId="44" applyNumberFormat="1" applyFont="1" applyFill="1" applyBorder="1" applyAlignment="1" applyProtection="1">
      <alignment horizontal="right" vertical="center"/>
    </xf>
    <xf numFmtId="164" fontId="1" fillId="0" borderId="10" xfId="44" applyNumberFormat="1" applyFont="1" applyBorder="1" applyAlignment="1" applyProtection="1">
      <alignment vertical="center"/>
    </xf>
    <xf numFmtId="0" fontId="1" fillId="0" borderId="10" xfId="44" applyFont="1" applyBorder="1" applyAlignment="1" applyProtection="1">
      <alignment vertical="center"/>
    </xf>
    <xf numFmtId="3" fontId="1" fillId="0" borderId="10" xfId="44" applyNumberFormat="1" applyFont="1" applyBorder="1" applyAlignment="1" applyProtection="1">
      <alignment vertical="center"/>
    </xf>
    <xf numFmtId="164" fontId="7" fillId="0" borderId="0" xfId="44" applyNumberFormat="1" applyFont="1" applyBorder="1" applyAlignment="1" applyProtection="1">
      <alignment horizontal="centerContinuous" vertical="center"/>
    </xf>
    <xf numFmtId="164" fontId="1" fillId="0" borderId="0" xfId="44" applyNumberFormat="1" applyFont="1" applyBorder="1" applyAlignment="1" applyProtection="1">
      <alignment vertical="center"/>
    </xf>
    <xf numFmtId="0" fontId="1" fillId="0" borderId="0" xfId="44" applyFont="1" applyBorder="1" applyAlignment="1" applyProtection="1">
      <alignment vertical="center"/>
    </xf>
    <xf numFmtId="3" fontId="1" fillId="0" borderId="0" xfId="44" applyNumberFormat="1" applyFont="1" applyBorder="1" applyAlignment="1" applyProtection="1">
      <alignment vertical="center"/>
    </xf>
    <xf numFmtId="164" fontId="8" fillId="0" borderId="0" xfId="44" applyNumberFormat="1" applyFont="1" applyBorder="1" applyAlignment="1" applyProtection="1">
      <alignment vertical="center"/>
    </xf>
    <xf numFmtId="164" fontId="51" fillId="0" borderId="0" xfId="44" applyNumberFormat="1" applyFont="1" applyBorder="1" applyAlignment="1" applyProtection="1">
      <alignment horizontal="left" vertical="center" indent="1"/>
    </xf>
    <xf numFmtId="0" fontId="5" fillId="0" borderId="0" xfId="44" applyFont="1" applyBorder="1" applyAlignment="1" applyProtection="1">
      <alignment horizontal="left" vertical="center"/>
    </xf>
    <xf numFmtId="164" fontId="13" fillId="0" borderId="0" xfId="0" applyNumberFormat="1" applyFont="1" applyBorder="1" applyAlignment="1" applyProtection="1">
      <alignment horizontal="left" vertical="center" indent="2"/>
    </xf>
    <xf numFmtId="3" fontId="1" fillId="0" borderId="0" xfId="0" applyNumberFormat="1" applyFont="1" applyBorder="1" applyAlignment="1" applyProtection="1">
      <alignment vertical="center"/>
    </xf>
    <xf numFmtId="164" fontId="13" fillId="0" borderId="0" xfId="44" applyNumberFormat="1" applyFont="1" applyBorder="1" applyAlignment="1" applyProtection="1">
      <alignment horizontal="left" vertical="center" indent="2"/>
    </xf>
    <xf numFmtId="164" fontId="2" fillId="0" borderId="0" xfId="44" applyNumberFormat="1" applyFont="1" applyBorder="1" applyAlignment="1" applyProtection="1">
      <alignment vertical="top"/>
    </xf>
    <xf numFmtId="0" fontId="2" fillId="0" borderId="0" xfId="44" applyFont="1" applyBorder="1" applyAlignment="1" applyProtection="1">
      <alignment horizontal="justify" vertical="top"/>
    </xf>
    <xf numFmtId="3" fontId="2" fillId="0" borderId="0" xfId="44" applyNumberFormat="1" applyFont="1" applyBorder="1" applyAlignment="1" applyProtection="1"/>
    <xf numFmtId="4" fontId="22" fillId="0" borderId="10" xfId="45" applyNumberFormat="1" applyFont="1" applyFill="1" applyBorder="1" applyAlignment="1" applyProtection="1">
      <alignment horizontal="right" vertical="center"/>
      <protection locked="0"/>
    </xf>
    <xf numFmtId="0" fontId="1" fillId="0" borderId="0" xfId="44" applyFont="1" applyProtection="1">
      <protection locked="0"/>
    </xf>
    <xf numFmtId="4" fontId="22" fillId="0" borderId="0" xfId="45" applyNumberFormat="1" applyFont="1" applyBorder="1" applyAlignment="1" applyProtection="1">
      <alignment vertical="center"/>
    </xf>
    <xf numFmtId="4" fontId="22" fillId="0" borderId="10" xfId="45" applyNumberFormat="1" applyFont="1" applyFill="1" applyBorder="1" applyAlignment="1" applyProtection="1">
      <alignment vertical="center"/>
    </xf>
    <xf numFmtId="4" fontId="22" fillId="0" borderId="10" xfId="45" applyNumberFormat="1" applyFont="1" applyFill="1" applyBorder="1" applyAlignment="1" applyProtection="1">
      <alignment horizontal="right" vertical="center"/>
    </xf>
    <xf numFmtId="4" fontId="22" fillId="0" borderId="0" xfId="45" applyNumberFormat="1" applyFont="1" applyFill="1" applyBorder="1" applyAlignment="1" applyProtection="1">
      <alignment horizontal="center" vertical="center"/>
    </xf>
    <xf numFmtId="4" fontId="22" fillId="0" borderId="0" xfId="45" applyNumberFormat="1" applyFont="1" applyBorder="1" applyAlignment="1" applyProtection="1">
      <alignment horizontal="right" vertical="center"/>
    </xf>
    <xf numFmtId="4" fontId="22" fillId="0" borderId="11" xfId="45" applyNumberFormat="1" applyFont="1" applyFill="1" applyBorder="1" applyAlignment="1" applyProtection="1">
      <alignment horizontal="left" vertical="center"/>
    </xf>
    <xf numFmtId="4" fontId="22" fillId="0" borderId="11" xfId="45" applyNumberFormat="1" applyFont="1" applyFill="1" applyBorder="1" applyAlignment="1" applyProtection="1">
      <alignment horizontal="right" vertical="center"/>
    </xf>
    <xf numFmtId="164" fontId="3" fillId="0" borderId="10" xfId="45" applyNumberFormat="1" applyFont="1" applyBorder="1" applyAlignment="1" applyProtection="1">
      <alignment vertical="center"/>
    </xf>
    <xf numFmtId="4" fontId="3" fillId="0" borderId="10" xfId="45" applyNumberFormat="1" applyFont="1" applyBorder="1" applyAlignment="1" applyProtection="1">
      <alignment horizontal="center" vertical="center"/>
    </xf>
    <xf numFmtId="164" fontId="3" fillId="0" borderId="11" xfId="45" applyNumberFormat="1" applyFont="1" applyBorder="1" applyAlignment="1" applyProtection="1">
      <alignment vertical="center"/>
    </xf>
    <xf numFmtId="4" fontId="3" fillId="0" borderId="11" xfId="45" applyNumberFormat="1" applyFont="1" applyBorder="1" applyAlignment="1" applyProtection="1">
      <alignment horizontal="center" vertical="center"/>
    </xf>
    <xf numFmtId="1" fontId="3" fillId="0" borderId="0" xfId="45" applyNumberFormat="1" applyFont="1" applyBorder="1" applyAlignment="1" applyProtection="1">
      <alignment horizontal="justify" vertical="top"/>
    </xf>
    <xf numFmtId="0" fontId="17" fillId="0" borderId="0" xfId="45" applyFont="1" applyBorder="1" applyAlignment="1" applyProtection="1">
      <alignment horizontal="justify" vertical="top"/>
    </xf>
    <xf numFmtId="3" fontId="1" fillId="0" borderId="0" xfId="45" quotePrefix="1" applyNumberFormat="1" applyFont="1" applyBorder="1" applyAlignment="1" applyProtection="1">
      <alignment horizontal="center"/>
    </xf>
    <xf numFmtId="2" fontId="1" fillId="0" borderId="0" xfId="45" applyNumberFormat="1" applyFont="1" applyBorder="1" applyAlignment="1" applyProtection="1">
      <alignment horizontal="justify" vertical="top"/>
    </xf>
    <xf numFmtId="0" fontId="1" fillId="0" borderId="0" xfId="44" applyFont="1" applyAlignment="1" applyProtection="1">
      <alignment horizontal="left" vertical="top"/>
    </xf>
    <xf numFmtId="2" fontId="52" fillId="0" borderId="0" xfId="45" applyNumberFormat="1" applyFont="1" applyBorder="1" applyAlignment="1" applyProtection="1">
      <alignment horizontal="right" vertical="top"/>
    </xf>
    <xf numFmtId="2" fontId="3" fillId="0" borderId="0" xfId="45" applyNumberFormat="1" applyFont="1" applyBorder="1" applyAlignment="1" applyProtection="1">
      <alignment horizontal="centerContinuous" vertical="top"/>
    </xf>
    <xf numFmtId="0" fontId="1" fillId="0" borderId="0" xfId="45" applyFont="1" applyBorder="1" applyAlignment="1" applyProtection="1">
      <alignment horizontal="centerContinuous" vertical="top"/>
    </xf>
    <xf numFmtId="3" fontId="1" fillId="0" borderId="0" xfId="45" applyNumberFormat="1" applyFont="1" applyBorder="1" applyAlignment="1" applyProtection="1">
      <alignment horizontal="centerContinuous"/>
    </xf>
    <xf numFmtId="4" fontId="10" fillId="0" borderId="0" xfId="45" applyNumberFormat="1" applyFont="1" applyBorder="1" applyAlignment="1" applyProtection="1">
      <alignment horizontal="centerContinuous"/>
    </xf>
    <xf numFmtId="164" fontId="3" fillId="0" borderId="0" xfId="45" applyNumberFormat="1" applyFont="1" applyBorder="1" applyAlignment="1" applyProtection="1">
      <alignment horizontal="left"/>
    </xf>
    <xf numFmtId="3" fontId="1" fillId="0" borderId="0" xfId="45" applyNumberFormat="1" applyBorder="1" applyAlignment="1" applyProtection="1"/>
    <xf numFmtId="0" fontId="2" fillId="0" borderId="0" xfId="44" applyFont="1" applyBorder="1" applyAlignment="1" applyProtection="1">
      <alignment horizontal="centerContinuous" vertical="center"/>
    </xf>
    <xf numFmtId="4" fontId="2" fillId="0" borderId="0" xfId="44" applyNumberFormat="1" applyFont="1" applyBorder="1" applyAlignment="1" applyProtection="1">
      <alignment horizontal="centerContinuous" vertical="center"/>
    </xf>
    <xf numFmtId="0" fontId="1" fillId="0" borderId="0" xfId="44" applyAlignment="1" applyProtection="1">
      <alignment horizontal="centerContinuous" vertical="center"/>
    </xf>
    <xf numFmtId="0" fontId="2" fillId="0" borderId="0" xfId="44" applyFont="1" applyBorder="1" applyAlignment="1" applyProtection="1">
      <alignment vertical="top"/>
    </xf>
    <xf numFmtId="0" fontId="2" fillId="0" borderId="0" xfId="44" applyFont="1" applyBorder="1" applyAlignment="1" applyProtection="1"/>
    <xf numFmtId="4" fontId="2" fillId="0" borderId="0" xfId="44" applyNumberFormat="1" applyFont="1" applyBorder="1" applyAlignment="1" applyProtection="1"/>
    <xf numFmtId="4" fontId="10" fillId="0" borderId="0" xfId="44" applyNumberFormat="1" applyFont="1" applyFill="1" applyBorder="1" applyAlignment="1" applyProtection="1">
      <alignment horizontal="center"/>
      <protection locked="0"/>
    </xf>
    <xf numFmtId="4" fontId="10" fillId="0" borderId="0" xfId="45" applyNumberFormat="1" applyFont="1" applyBorder="1" applyAlignment="1" applyProtection="1">
      <alignment horizontal="center" vertical="center"/>
      <protection locked="0"/>
    </xf>
    <xf numFmtId="0" fontId="24" fillId="0" borderId="0" xfId="45" applyFont="1" applyBorder="1" applyProtection="1">
      <alignment vertical="top"/>
      <protection locked="0"/>
    </xf>
    <xf numFmtId="3" fontId="1" fillId="0" borderId="0" xfId="44" applyNumberFormat="1" applyBorder="1" applyProtection="1">
      <protection locked="0"/>
    </xf>
    <xf numFmtId="0" fontId="22" fillId="0" borderId="10" xfId="44" applyFont="1" applyFill="1" applyBorder="1" applyProtection="1"/>
    <xf numFmtId="3" fontId="22" fillId="0" borderId="10" xfId="44" applyNumberFormat="1" applyFont="1" applyFill="1" applyBorder="1" applyProtection="1"/>
    <xf numFmtId="3" fontId="22" fillId="0" borderId="11" xfId="44" applyNumberFormat="1" applyFont="1" applyFill="1" applyBorder="1" applyAlignment="1" applyProtection="1">
      <alignment horizontal="center" vertical="center"/>
    </xf>
    <xf numFmtId="164" fontId="3" fillId="0" borderId="10" xfId="44" applyNumberFormat="1" applyFont="1" applyBorder="1" applyAlignment="1" applyProtection="1">
      <alignment vertical="center"/>
    </xf>
    <xf numFmtId="0" fontId="3" fillId="0" borderId="10" xfId="44" applyFont="1" applyBorder="1" applyAlignment="1" applyProtection="1">
      <alignment horizontal="left" vertical="center" wrapText="1"/>
    </xf>
    <xf numFmtId="0" fontId="3" fillId="0" borderId="10" xfId="44" applyFont="1" applyBorder="1" applyAlignment="1" applyProtection="1">
      <alignment horizontal="center" vertical="center"/>
    </xf>
    <xf numFmtId="3" fontId="3" fillId="0" borderId="10" xfId="44" applyNumberFormat="1" applyFont="1" applyBorder="1" applyAlignment="1" applyProtection="1">
      <alignment horizontal="center" vertical="center"/>
    </xf>
    <xf numFmtId="164" fontId="3" fillId="0" borderId="11" xfId="44" applyNumberFormat="1" applyFont="1" applyBorder="1" applyAlignment="1" applyProtection="1">
      <alignment vertical="center"/>
    </xf>
    <xf numFmtId="0" fontId="3" fillId="0" borderId="11" xfId="44" applyFont="1" applyBorder="1" applyAlignment="1" applyProtection="1">
      <alignment horizontal="left" vertical="center" wrapText="1"/>
    </xf>
    <xf numFmtId="0" fontId="3" fillId="0" borderId="11" xfId="44" applyFont="1" applyBorder="1" applyAlignment="1" applyProtection="1">
      <alignment horizontal="center" vertical="center"/>
    </xf>
    <xf numFmtId="3" fontId="3" fillId="0" borderId="11" xfId="44" applyNumberFormat="1" applyFont="1" applyBorder="1" applyAlignment="1" applyProtection="1">
      <alignment horizontal="center" vertical="center"/>
    </xf>
    <xf numFmtId="164" fontId="3" fillId="0" borderId="0" xfId="44" applyNumberFormat="1" applyFont="1" applyFill="1" applyBorder="1" applyAlignment="1" applyProtection="1">
      <alignment horizontal="left" vertical="top" wrapText="1"/>
    </xf>
    <xf numFmtId="0" fontId="1" fillId="0" borderId="0" xfId="44" quotePrefix="1" applyFont="1" applyFill="1" applyBorder="1" applyAlignment="1" applyProtection="1">
      <alignment horizontal="justify" vertical="top" wrapText="1"/>
    </xf>
    <xf numFmtId="0" fontId="15" fillId="0" borderId="0" xfId="45" applyFont="1" applyBorder="1" applyAlignment="1" applyProtection="1">
      <alignment horizontal="right" vertical="top"/>
    </xf>
    <xf numFmtId="49" fontId="1" fillId="0" borderId="0" xfId="45" applyNumberFormat="1" applyFont="1" applyBorder="1" applyAlignment="1" applyProtection="1">
      <alignment horizontal="left" vertical="top"/>
    </xf>
    <xf numFmtId="0" fontId="1" fillId="0" borderId="0" xfId="44" applyFont="1" applyBorder="1" applyProtection="1"/>
    <xf numFmtId="164" fontId="1" fillId="0" borderId="0" xfId="44" applyNumberFormat="1" applyFont="1" applyFill="1" applyBorder="1" applyAlignment="1" applyProtection="1">
      <alignment vertical="top"/>
    </xf>
    <xf numFmtId="0" fontId="1" fillId="0" borderId="0" xfId="44" applyFont="1" applyFill="1" applyBorder="1" applyAlignment="1" applyProtection="1">
      <alignment horizontal="justify" vertical="top"/>
    </xf>
    <xf numFmtId="0" fontId="1" fillId="0" borderId="0" xfId="44" applyFont="1" applyFill="1" applyBorder="1" applyAlignment="1" applyProtection="1"/>
    <xf numFmtId="164" fontId="3" fillId="0" borderId="0" xfId="44" applyNumberFormat="1" applyFont="1" applyBorder="1" applyAlignment="1" applyProtection="1">
      <alignment horizontal="left"/>
    </xf>
    <xf numFmtId="0" fontId="1" fillId="0" borderId="0" xfId="44" applyBorder="1" applyProtection="1"/>
    <xf numFmtId="4" fontId="22" fillId="0" borderId="10" xfId="44" applyNumberFormat="1" applyFont="1" applyFill="1" applyBorder="1" applyProtection="1"/>
    <xf numFmtId="164" fontId="2" fillId="0" borderId="0" xfId="44" applyNumberFormat="1" applyFont="1" applyBorder="1" applyAlignment="1" applyProtection="1">
      <alignment horizontal="left" vertical="top" wrapText="1"/>
    </xf>
    <xf numFmtId="0" fontId="2" fillId="0" borderId="0" xfId="44" applyFont="1" applyBorder="1" applyAlignment="1" applyProtection="1">
      <alignment horizontal="justify" vertical="top" wrapText="1"/>
    </xf>
    <xf numFmtId="0" fontId="2" fillId="0" borderId="0" xfId="44" applyFont="1" applyBorder="1" applyAlignment="1" applyProtection="1">
      <alignment horizontal="center"/>
    </xf>
    <xf numFmtId="3" fontId="2" fillId="0" borderId="0" xfId="44" applyNumberFormat="1" applyFont="1" applyBorder="1" applyAlignment="1" applyProtection="1">
      <alignment horizontal="center" wrapText="1"/>
    </xf>
    <xf numFmtId="4" fontId="2" fillId="0" borderId="0" xfId="44" applyNumberFormat="1" applyFont="1" applyBorder="1" applyAlignment="1" applyProtection="1">
      <alignment horizontal="center" wrapText="1"/>
    </xf>
    <xf numFmtId="164" fontId="1" fillId="0" borderId="0" xfId="44" applyNumberFormat="1" applyFont="1" applyBorder="1" applyAlignment="1" applyProtection="1">
      <alignment horizontal="left" vertical="center"/>
    </xf>
    <xf numFmtId="0" fontId="1" fillId="0" borderId="0" xfId="44" applyFont="1" applyBorder="1" applyAlignment="1" applyProtection="1">
      <alignment horizontal="left" vertical="center"/>
    </xf>
    <xf numFmtId="4" fontId="1" fillId="0" borderId="0" xfId="44" applyNumberFormat="1" applyFont="1" applyBorder="1" applyAlignment="1" applyProtection="1">
      <alignment vertical="center"/>
    </xf>
    <xf numFmtId="164" fontId="8" fillId="0" borderId="0" xfId="44" applyNumberFormat="1" applyFont="1" applyBorder="1" applyAlignment="1" applyProtection="1">
      <alignment horizontal="left" vertical="center"/>
    </xf>
    <xf numFmtId="0" fontId="5" fillId="0" borderId="0" xfId="44" applyFont="1" applyBorder="1" applyAlignment="1" applyProtection="1">
      <alignment vertical="center"/>
    </xf>
    <xf numFmtId="3" fontId="12" fillId="0" borderId="0" xfId="44" applyNumberFormat="1" applyFont="1" applyBorder="1" applyAlignment="1" applyProtection="1">
      <alignment horizontal="right" vertical="center"/>
    </xf>
    <xf numFmtId="49" fontId="12" fillId="0" borderId="0" xfId="44" applyNumberFormat="1" applyFont="1" applyBorder="1" applyAlignment="1" applyProtection="1">
      <alignment horizontal="right" vertical="center"/>
    </xf>
    <xf numFmtId="164" fontId="1" fillId="0" borderId="0" xfId="44" applyNumberFormat="1" applyFont="1" applyBorder="1" applyAlignment="1" applyProtection="1">
      <alignment horizontal="left" vertical="center" indent="1"/>
    </xf>
    <xf numFmtId="0" fontId="56" fillId="0" borderId="0" xfId="44" applyFont="1" applyBorder="1" applyAlignment="1" applyProtection="1">
      <alignment horizontal="left" vertical="center"/>
    </xf>
    <xf numFmtId="3" fontId="1" fillId="0" borderId="0" xfId="44" applyNumberFormat="1" applyFont="1" applyBorder="1" applyAlignment="1" applyProtection="1">
      <alignment horizontal="left" vertical="center"/>
    </xf>
    <xf numFmtId="0" fontId="16" fillId="0" borderId="0" xfId="44" applyNumberFormat="1" applyFont="1" applyBorder="1" applyAlignment="1" applyProtection="1">
      <alignment horizontal="center" vertical="center"/>
    </xf>
    <xf numFmtId="4" fontId="1" fillId="0" borderId="12" xfId="44" applyNumberFormat="1" applyFont="1" applyBorder="1" applyAlignment="1" applyProtection="1">
      <alignment horizontal="right" vertical="center"/>
    </xf>
    <xf numFmtId="4" fontId="4" fillId="0" borderId="0" xfId="44" applyNumberFormat="1" applyFont="1" applyBorder="1" applyAlignment="1" applyProtection="1">
      <alignment horizontal="right" vertical="center"/>
    </xf>
    <xf numFmtId="4" fontId="1" fillId="0" borderId="13" xfId="44" applyNumberFormat="1" applyFont="1" applyBorder="1" applyAlignment="1" applyProtection="1">
      <alignment horizontal="right" vertical="center"/>
    </xf>
    <xf numFmtId="164" fontId="2" fillId="0" borderId="0" xfId="44" applyNumberFormat="1" applyFont="1" applyBorder="1" applyAlignment="1" applyProtection="1">
      <alignment horizontal="left" vertical="top"/>
    </xf>
    <xf numFmtId="4" fontId="1" fillId="0" borderId="11" xfId="44" applyNumberFormat="1" applyFont="1" applyBorder="1" applyAlignment="1" applyProtection="1">
      <alignment vertical="center"/>
    </xf>
    <xf numFmtId="0" fontId="1" fillId="0" borderId="0" xfId="44" applyFont="1" applyAlignment="1" applyProtection="1">
      <alignment horizontal="justify" vertical="top"/>
      <protection locked="0"/>
    </xf>
    <xf numFmtId="0" fontId="1" fillId="0" borderId="0" xfId="44" applyFont="1" applyFill="1" applyAlignment="1" applyProtection="1">
      <alignment horizontal="justify" vertical="top"/>
      <protection locked="0"/>
    </xf>
    <xf numFmtId="0" fontId="3" fillId="0" borderId="0" xfId="44" applyFont="1" applyFill="1" applyBorder="1" applyAlignment="1" applyProtection="1">
      <alignment horizontal="center" vertical="top" wrapText="1"/>
    </xf>
    <xf numFmtId="49" fontId="1" fillId="0" borderId="0" xfId="45" applyNumberFormat="1" applyFont="1" applyAlignment="1" applyProtection="1">
      <alignment vertical="top" wrapText="1"/>
    </xf>
    <xf numFmtId="0" fontId="1" fillId="0" borderId="0" xfId="45" applyFont="1" applyAlignment="1" applyProtection="1">
      <alignment horizontal="center"/>
    </xf>
    <xf numFmtId="0" fontId="1" fillId="0" borderId="0" xfId="45" applyFont="1" applyBorder="1" applyAlignment="1" applyProtection="1">
      <alignment horizontal="center" wrapText="1"/>
    </xf>
    <xf numFmtId="0" fontId="2" fillId="0" borderId="0" xfId="44" applyFont="1" applyBorder="1" applyProtection="1"/>
    <xf numFmtId="0" fontId="1" fillId="0" borderId="0" xfId="44" applyFont="1" applyFill="1" applyBorder="1" applyProtection="1"/>
    <xf numFmtId="3" fontId="1" fillId="0" borderId="0" xfId="45" applyNumberFormat="1" applyBorder="1" applyAlignment="1" applyProtection="1">
      <alignment horizontal="center"/>
    </xf>
    <xf numFmtId="0" fontId="15" fillId="0" borderId="12" xfId="45" applyFont="1" applyBorder="1" applyAlignment="1" applyProtection="1">
      <alignment horizontal="justify" vertical="top"/>
    </xf>
    <xf numFmtId="0" fontId="1" fillId="0" borderId="12" xfId="45" applyFont="1" applyBorder="1" applyAlignment="1" applyProtection="1">
      <alignment horizontal="justify" vertical="top"/>
    </xf>
    <xf numFmtId="0" fontId="3" fillId="0" borderId="0" xfId="44" applyFont="1" applyFill="1" applyBorder="1" applyAlignment="1" applyProtection="1">
      <alignment horizontal="left" vertical="top"/>
    </xf>
    <xf numFmtId="0" fontId="1" fillId="0" borderId="0" xfId="44" quotePrefix="1" applyFont="1" applyFill="1" applyBorder="1" applyAlignment="1" applyProtection="1">
      <alignment horizontal="justify" vertical="top"/>
    </xf>
    <xf numFmtId="164" fontId="3" fillId="0" borderId="0" xfId="44" applyNumberFormat="1" applyFont="1" applyFill="1" applyBorder="1" applyAlignment="1" applyProtection="1">
      <alignment horizontal="left" vertical="top"/>
    </xf>
    <xf numFmtId="3" fontId="5" fillId="0" borderId="0" xfId="44" applyNumberFormat="1" applyFont="1" applyBorder="1" applyAlignment="1" applyProtection="1">
      <alignment vertical="center"/>
    </xf>
    <xf numFmtId="4" fontId="8" fillId="0" borderId="0" xfId="44" applyNumberFormat="1" applyFont="1" applyBorder="1" applyAlignment="1" applyProtection="1">
      <alignment vertical="center"/>
    </xf>
    <xf numFmtId="4" fontId="8" fillId="0" borderId="0" xfId="44" applyNumberFormat="1" applyFont="1" applyBorder="1" applyAlignment="1" applyProtection="1">
      <alignment horizontal="center" vertical="center"/>
    </xf>
    <xf numFmtId="4" fontId="12" fillId="0" borderId="0" xfId="45" applyNumberFormat="1" applyFont="1" applyBorder="1" applyAlignment="1" applyProtection="1">
      <alignment horizontal="center" vertical="center"/>
    </xf>
    <xf numFmtId="164" fontId="13" fillId="0" borderId="0" xfId="44" applyNumberFormat="1" applyFont="1" applyBorder="1" applyAlignment="1" applyProtection="1">
      <alignment horizontal="left" vertical="center" indent="1"/>
    </xf>
    <xf numFmtId="164" fontId="4" fillId="0" borderId="0" xfId="44" applyNumberFormat="1" applyFont="1" applyBorder="1" applyAlignment="1" applyProtection="1">
      <alignment horizontal="right" vertical="center"/>
    </xf>
    <xf numFmtId="4" fontId="4" fillId="0" borderId="0" xfId="44" applyNumberFormat="1" applyFont="1" applyBorder="1" applyAlignment="1" applyProtection="1">
      <alignment horizontal="left" vertical="center"/>
    </xf>
    <xf numFmtId="4" fontId="5" fillId="0" borderId="0" xfId="44" applyNumberFormat="1" applyFont="1" applyBorder="1" applyAlignment="1" applyProtection="1">
      <alignment horizontal="right" vertical="center"/>
    </xf>
    <xf numFmtId="0" fontId="2" fillId="0" borderId="0" xfId="45" applyFont="1" applyBorder="1" applyAlignment="1" applyProtection="1">
      <alignment vertical="top"/>
    </xf>
    <xf numFmtId="0" fontId="2" fillId="0" borderId="0" xfId="45" applyFont="1" applyBorder="1" applyAlignment="1" applyProtection="1">
      <alignment horizontal="justify" vertical="top"/>
    </xf>
    <xf numFmtId="0" fontId="2" fillId="0" borderId="0" xfId="45" applyFont="1" applyBorder="1" applyAlignment="1" applyProtection="1"/>
    <xf numFmtId="4" fontId="2" fillId="0" borderId="0" xfId="45" applyNumberFormat="1" applyFont="1" applyBorder="1" applyAlignment="1" applyProtection="1"/>
    <xf numFmtId="0" fontId="1" fillId="0" borderId="0" xfId="45" applyAlignment="1" applyProtection="1"/>
    <xf numFmtId="4" fontId="10" fillId="0" borderId="0" xfId="45" applyNumberFormat="1" applyFont="1" applyFill="1" applyAlignment="1" applyProtection="1">
      <alignment horizontal="center"/>
      <protection locked="0"/>
    </xf>
    <xf numFmtId="4" fontId="10" fillId="0" borderId="0" xfId="45" applyNumberFormat="1" applyFont="1" applyAlignment="1" applyProtection="1">
      <alignment horizontal="center"/>
      <protection locked="0"/>
    </xf>
    <xf numFmtId="4" fontId="4" fillId="0" borderId="0" xfId="45" applyNumberFormat="1" applyFont="1" applyBorder="1" applyAlignment="1" applyProtection="1">
      <alignment horizontal="right"/>
      <protection locked="0"/>
    </xf>
    <xf numFmtId="1" fontId="3" fillId="0" borderId="0" xfId="45" applyNumberFormat="1" applyFont="1" applyBorder="1" applyAlignment="1" applyProtection="1">
      <alignment horizontal="left" vertical="top"/>
    </xf>
    <xf numFmtId="2" fontId="1" fillId="0" borderId="0" xfId="45" applyNumberFormat="1" applyFont="1" applyFill="1" applyBorder="1" applyAlignment="1" applyProtection="1">
      <alignment horizontal="right" vertical="top"/>
    </xf>
    <xf numFmtId="2" fontId="1" fillId="0" borderId="0" xfId="45" applyNumberFormat="1" applyFont="1" applyFill="1" applyBorder="1" applyAlignment="1" applyProtection="1">
      <alignment horizontal="left" vertical="top"/>
    </xf>
    <xf numFmtId="0" fontId="19" fillId="0" borderId="0" xfId="45" applyFont="1" applyAlignment="1" applyProtection="1">
      <alignment vertical="top"/>
    </xf>
    <xf numFmtId="164" fontId="1" fillId="0" borderId="0" xfId="45" applyNumberFormat="1" applyFont="1" applyAlignment="1" applyProtection="1">
      <alignment horizontal="left" vertical="top"/>
    </xf>
    <xf numFmtId="165" fontId="1" fillId="0" borderId="0" xfId="45" applyNumberFormat="1" applyFont="1" applyAlignment="1" applyProtection="1">
      <alignment horizontal="left" vertical="top"/>
    </xf>
    <xf numFmtId="164" fontId="3" fillId="0" borderId="0" xfId="45" applyNumberFormat="1" applyFont="1" applyAlignment="1" applyProtection="1">
      <alignment horizontal="left" vertical="top"/>
    </xf>
    <xf numFmtId="0" fontId="17" fillId="0" borderId="0" xfId="45" applyFont="1" applyAlignment="1" applyProtection="1">
      <alignment horizontal="justify" vertical="top"/>
    </xf>
    <xf numFmtId="164" fontId="1" fillId="0" borderId="0" xfId="45" applyNumberFormat="1" applyFont="1" applyFill="1" applyBorder="1" applyAlignment="1" applyProtection="1">
      <alignment vertical="top"/>
    </xf>
    <xf numFmtId="3" fontId="1" fillId="0" borderId="0" xfId="46" applyNumberFormat="1" applyAlignment="1" applyProtection="1">
      <alignment horizontal="center"/>
    </xf>
    <xf numFmtId="3" fontId="55" fillId="0" borderId="0" xfId="45" applyNumberFormat="1" applyFont="1" applyAlignment="1" applyProtection="1">
      <alignment horizontal="center"/>
    </xf>
    <xf numFmtId="0" fontId="55" fillId="0" borderId="0" xfId="45" applyFont="1" applyAlignment="1" applyProtection="1">
      <alignment horizontal="justify" vertical="top"/>
    </xf>
    <xf numFmtId="3" fontId="55" fillId="0" borderId="0" xfId="45" quotePrefix="1" applyNumberFormat="1" applyFont="1" applyAlignment="1" applyProtection="1">
      <alignment horizontal="center"/>
    </xf>
    <xf numFmtId="165" fontId="1" fillId="0" borderId="0" xfId="45" quotePrefix="1" applyNumberFormat="1" applyFont="1" applyAlignment="1" applyProtection="1">
      <alignment horizontal="left" vertical="top"/>
    </xf>
    <xf numFmtId="0" fontId="58" fillId="0" borderId="0" xfId="45" applyFont="1" applyAlignment="1" applyProtection="1">
      <alignment horizontal="justify" vertical="top"/>
    </xf>
    <xf numFmtId="0" fontId="17" fillId="0" borderId="0" xfId="45" applyFont="1" applyAlignment="1" applyProtection="1">
      <alignment vertical="top"/>
    </xf>
    <xf numFmtId="0" fontId="15" fillId="0" borderId="0" xfId="45" applyFont="1" applyBorder="1" applyAlignment="1" applyProtection="1">
      <alignment horizontal="justify" vertical="top"/>
    </xf>
    <xf numFmtId="4" fontId="13" fillId="0" borderId="0" xfId="0" applyNumberFormat="1" applyFont="1" applyBorder="1" applyAlignment="1" applyProtection="1">
      <alignment horizontal="left" vertical="center"/>
      <protection locked="0"/>
    </xf>
    <xf numFmtId="4" fontId="14" fillId="0" borderId="0" xfId="0" applyNumberFormat="1" applyFont="1" applyBorder="1" applyAlignment="1" applyProtection="1">
      <alignment horizontal="right" vertical="center"/>
      <protection locked="0"/>
    </xf>
    <xf numFmtId="4" fontId="12" fillId="0" borderId="0" xfId="0" applyNumberFormat="1" applyFont="1" applyBorder="1" applyAlignment="1" applyProtection="1">
      <alignment horizontal="center" vertical="center"/>
    </xf>
    <xf numFmtId="164" fontId="13" fillId="0" borderId="0" xfId="0" applyNumberFormat="1" applyFont="1" applyBorder="1" applyAlignment="1" applyProtection="1">
      <alignment horizontal="right" vertical="center"/>
    </xf>
    <xf numFmtId="4" fontId="13" fillId="0" borderId="0" xfId="0" applyNumberFormat="1" applyFont="1" applyBorder="1" applyAlignment="1" applyProtection="1">
      <alignment horizontal="left" vertical="center"/>
    </xf>
    <xf numFmtId="4" fontId="14" fillId="0" borderId="0" xfId="0" applyNumberFormat="1" applyFont="1" applyBorder="1" applyAlignment="1" applyProtection="1">
      <alignment horizontal="right" vertical="center"/>
    </xf>
    <xf numFmtId="0" fontId="1" fillId="0" borderId="0" xfId="0" applyFont="1" applyFill="1" applyBorder="1" applyAlignment="1" applyProtection="1">
      <alignment horizontal="justify" vertical="top" wrapText="1"/>
      <protection hidden="1"/>
    </xf>
    <xf numFmtId="167" fontId="1"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justify" vertical="top"/>
      <protection hidden="1"/>
    </xf>
    <xf numFmtId="165" fontId="1" fillId="0" borderId="0" xfId="0" applyNumberFormat="1" applyFont="1" applyFill="1" applyBorder="1" applyAlignment="1" applyProtection="1">
      <alignment horizontal="left" vertical="top"/>
      <protection hidden="1"/>
    </xf>
    <xf numFmtId="0" fontId="19" fillId="0" borderId="0" xfId="0" applyFont="1" applyFill="1" applyBorder="1" applyAlignment="1" applyProtection="1">
      <alignment horizontal="justify" vertical="top"/>
      <protection hidden="1"/>
    </xf>
    <xf numFmtId="3" fontId="1" fillId="0" borderId="0" xfId="0" applyNumberFormat="1" applyFont="1" applyFill="1" applyBorder="1" applyAlignment="1" applyProtection="1">
      <alignment horizontal="center"/>
      <protection hidden="1"/>
    </xf>
    <xf numFmtId="4" fontId="10" fillId="0" borderId="0" xfId="0" applyNumberFormat="1" applyFont="1" applyFill="1" applyBorder="1" applyAlignment="1" applyProtection="1">
      <alignment horizontal="center"/>
      <protection hidden="1"/>
    </xf>
    <xf numFmtId="3" fontId="10" fillId="0" borderId="0" xfId="0" applyNumberFormat="1" applyFont="1" applyFill="1" applyBorder="1" applyAlignment="1" applyProtection="1">
      <alignment horizontal="center"/>
      <protection hidden="1"/>
    </xf>
    <xf numFmtId="0" fontId="1" fillId="0" borderId="0" xfId="0" applyFont="1" applyFill="1" applyBorder="1" applyAlignment="1" applyProtection="1">
      <protection hidden="1"/>
    </xf>
    <xf numFmtId="0" fontId="1" fillId="0" borderId="0" xfId="0" applyFont="1" applyFill="1" applyBorder="1" applyAlignment="1" applyProtection="1">
      <alignment horizontal="justify" vertical="top"/>
      <protection locked="0"/>
    </xf>
    <xf numFmtId="0" fontId="1" fillId="0" borderId="0" xfId="0" applyFont="1" applyFill="1" applyBorder="1" applyAlignment="1" applyProtection="1">
      <protection locked="0"/>
    </xf>
    <xf numFmtId="49" fontId="74" fillId="0" borderId="0" xfId="0" applyNumberFormat="1" applyFont="1" applyBorder="1" applyAlignment="1" applyProtection="1">
      <alignment horizontal="centerContinuous" vertical="center"/>
    </xf>
    <xf numFmtId="0" fontId="13" fillId="0" borderId="0" xfId="45" applyFont="1" applyAlignment="1" applyProtection="1">
      <alignment horizontal="center" vertical="center"/>
    </xf>
    <xf numFmtId="0" fontId="66" fillId="0" borderId="0" xfId="45" applyFont="1" applyAlignment="1" applyProtection="1">
      <alignment horizontal="center" vertical="center"/>
    </xf>
    <xf numFmtId="0" fontId="65" fillId="0" borderId="0" xfId="45" applyFont="1" applyBorder="1" applyAlignment="1" applyProtection="1">
      <alignment horizontal="center" vertical="center"/>
    </xf>
    <xf numFmtId="4" fontId="65" fillId="0" borderId="0" xfId="45" applyNumberFormat="1" applyFont="1" applyBorder="1" applyAlignment="1" applyProtection="1">
      <alignment horizontal="center" vertical="center"/>
    </xf>
    <xf numFmtId="0" fontId="1" fillId="0" borderId="0" xfId="44" applyFont="1" applyFill="1" applyAlignment="1" applyProtection="1">
      <alignment horizontal="left" vertical="top" wrapText="1"/>
      <protection locked="0"/>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2" xfId="46"/>
    <cellStyle name="Normal 3" xfId="45"/>
    <cellStyle name="Normal_Typical Mechanical BOQ" xfId="44"/>
    <cellStyle name="Note" xfId="38" builtinId="10" customBuiltin="1"/>
    <cellStyle name="Output" xfId="39" builtinId="21" customBuiltin="1"/>
    <cellStyle name="Percent 2" xfId="40"/>
    <cellStyle name="Title" xfId="41" builtinId="15" customBuiltin="1"/>
    <cellStyle name="Total" xfId="42" builtinId="25" customBuiltin="1"/>
    <cellStyle name="Warning Text" xfId="43" builtinId="11" customBuiltin="1"/>
  </cellStyles>
  <dxfs count="0"/>
  <tableStyles count="0" defaultTableStyle="TableStyleMedium9" defaultPivotStyle="PivotStyleLight16"/>
  <colors>
    <mruColors>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wmf"/><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wmf"/><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wmf"/><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wmf"/><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wmf"/><Relationship Id="rId1" Type="http://schemas.openxmlformats.org/officeDocument/2006/relationships/image" Target="../media/image5.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wmf"/><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wmf"/><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437029</xdr:colOff>
      <xdr:row>13</xdr:row>
      <xdr:rowOff>0</xdr:rowOff>
    </xdr:from>
    <xdr:to>
      <xdr:col>9</xdr:col>
      <xdr:colOff>100873</xdr:colOff>
      <xdr:row>28</xdr:row>
      <xdr:rowOff>124789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4911" y="3720353"/>
          <a:ext cx="3966903" cy="2478024"/>
        </a:xfrm>
        <a:prstGeom prst="rect">
          <a:avLst/>
        </a:prstGeom>
        <a:noFill/>
        <a:ln>
          <a:noFill/>
        </a:ln>
      </xdr:spPr>
    </xdr:pic>
    <xdr:clientData/>
  </xdr:twoCellAnchor>
  <xdr:twoCellAnchor editAs="oneCell">
    <xdr:from>
      <xdr:col>8</xdr:col>
      <xdr:colOff>238125</xdr:colOff>
      <xdr:row>43</xdr:row>
      <xdr:rowOff>33617</xdr:rowOff>
    </xdr:from>
    <xdr:to>
      <xdr:col>10</xdr:col>
      <xdr:colOff>271525</xdr:colOff>
      <xdr:row>46</xdr:row>
      <xdr:rowOff>100135</xdr:rowOff>
    </xdr:to>
    <xdr:pic>
      <xdr:nvPicPr>
        <xdr:cNvPr id="10" name="Picture 9" descr="C:\Users\dany.bitar\Desktop\ICB group\Logos\Latest\ICB logo March 2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5325" y="9330017"/>
          <a:ext cx="1100200" cy="657068"/>
        </a:xfrm>
        <a:prstGeom prst="rect">
          <a:avLst/>
        </a:prstGeom>
        <a:noFill/>
        <a:ln>
          <a:noFill/>
        </a:ln>
      </xdr:spPr>
    </xdr:pic>
    <xdr:clientData/>
  </xdr:twoCellAnchor>
  <xdr:twoCellAnchor editAs="oneCell">
    <xdr:from>
      <xdr:col>0</xdr:col>
      <xdr:colOff>437029</xdr:colOff>
      <xdr:row>43</xdr:row>
      <xdr:rowOff>44824</xdr:rowOff>
    </xdr:from>
    <xdr:to>
      <xdr:col>2</xdr:col>
      <xdr:colOff>10488</xdr:colOff>
      <xdr:row>46</xdr:row>
      <xdr:rowOff>111342</xdr:rowOff>
    </xdr:to>
    <xdr:pic>
      <xdr:nvPicPr>
        <xdr:cNvPr id="11" name="Picture 10" descr="C:\Users\dany.bitar\Desktop\LRC logo.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7029" y="9341224"/>
          <a:ext cx="640259" cy="65706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211590</xdr:colOff>
      <xdr:row>2</xdr:row>
      <xdr:rowOff>133575</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211590</xdr:colOff>
      <xdr:row>2</xdr:row>
      <xdr:rowOff>133575</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211590</xdr:colOff>
      <xdr:row>2</xdr:row>
      <xdr:rowOff>133575</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211590</xdr:colOff>
      <xdr:row>2</xdr:row>
      <xdr:rowOff>133575</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80595</xdr:rowOff>
    </xdr:from>
    <xdr:to>
      <xdr:col>1</xdr:col>
      <xdr:colOff>206174</xdr:colOff>
      <xdr:row>3</xdr:row>
      <xdr:rowOff>61897</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0595"/>
          <a:ext cx="799655" cy="464879"/>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211590</xdr:colOff>
      <xdr:row>2</xdr:row>
      <xdr:rowOff>133575</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211590</xdr:colOff>
      <xdr:row>2</xdr:row>
      <xdr:rowOff>133575</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47625</xdr:colOff>
      <xdr:row>0</xdr:row>
      <xdr:rowOff>0</xdr:rowOff>
    </xdr:to>
    <xdr:pic>
      <xdr:nvPicPr>
        <xdr:cNvPr id="2" name="Picture 2"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50" r="1450"/>
        <a:stretch>
          <a:fillRect/>
        </a:stretch>
      </xdr:blipFill>
      <xdr:spPr bwMode="auto">
        <a:xfrm>
          <a:off x="0" y="0"/>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0</xdr:row>
      <xdr:rowOff>0</xdr:rowOff>
    </xdr:from>
    <xdr:to>
      <xdr:col>5</xdr:col>
      <xdr:colOff>723900</xdr:colOff>
      <xdr:row>0</xdr:row>
      <xdr:rowOff>0</xdr:rowOff>
    </xdr:to>
    <xdr:pic>
      <xdr:nvPicPr>
        <xdr:cNvPr id="3" name="Picture 4" descr="RELK -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7150" y="0"/>
          <a:ext cx="1781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211590</xdr:colOff>
      <xdr:row>2</xdr:row>
      <xdr:rowOff>133575</xdr:rowOff>
    </xdr:to>
    <xdr:pic>
      <xdr:nvPicPr>
        <xdr:cNvPr id="4" name="Picture 3" descr="C:\Users\dany.bitar\Desktop\ICB group\Logos\Latest\ICB logo March 21.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47625</xdr:colOff>
      <xdr:row>0</xdr:row>
      <xdr:rowOff>0</xdr:rowOff>
    </xdr:to>
    <xdr:pic>
      <xdr:nvPicPr>
        <xdr:cNvPr id="2" name="Picture 2"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50" r="1450"/>
        <a:stretch>
          <a:fillRect/>
        </a:stretch>
      </xdr:blipFill>
      <xdr:spPr bwMode="auto">
        <a:xfrm>
          <a:off x="0" y="0"/>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0</xdr:row>
      <xdr:rowOff>0</xdr:rowOff>
    </xdr:from>
    <xdr:to>
      <xdr:col>5</xdr:col>
      <xdr:colOff>1228725</xdr:colOff>
      <xdr:row>0</xdr:row>
      <xdr:rowOff>0</xdr:rowOff>
    </xdr:to>
    <xdr:pic>
      <xdr:nvPicPr>
        <xdr:cNvPr id="3" name="Picture 3" descr="RELK -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7150" y="0"/>
          <a:ext cx="1781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209105</xdr:colOff>
      <xdr:row>2</xdr:row>
      <xdr:rowOff>141029</xdr:rowOff>
    </xdr:to>
    <xdr:pic>
      <xdr:nvPicPr>
        <xdr:cNvPr id="4" name="Picture 3" descr="C:\Users\dany.bitar\Desktop\ICB group\Logos\Latest\ICB logo March 21.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47625</xdr:colOff>
      <xdr:row>0</xdr:row>
      <xdr:rowOff>0</xdr:rowOff>
    </xdr:to>
    <xdr:pic>
      <xdr:nvPicPr>
        <xdr:cNvPr id="2" name="Picture 2"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50" r="1450"/>
        <a:stretch>
          <a:fillRect/>
        </a:stretch>
      </xdr:blipFill>
      <xdr:spPr bwMode="auto">
        <a:xfrm>
          <a:off x="0" y="0"/>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0</xdr:row>
      <xdr:rowOff>0</xdr:rowOff>
    </xdr:from>
    <xdr:to>
      <xdr:col>5</xdr:col>
      <xdr:colOff>723900</xdr:colOff>
      <xdr:row>0</xdr:row>
      <xdr:rowOff>0</xdr:rowOff>
    </xdr:to>
    <xdr:pic>
      <xdr:nvPicPr>
        <xdr:cNvPr id="3" name="Picture 3" descr="RELK -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7150" y="0"/>
          <a:ext cx="1781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211590</xdr:colOff>
      <xdr:row>2</xdr:row>
      <xdr:rowOff>133575</xdr:rowOff>
    </xdr:to>
    <xdr:pic>
      <xdr:nvPicPr>
        <xdr:cNvPr id="4" name="Picture 3" descr="C:\Users\dany.bitar\Desktop\ICB group\Logos\Latest\ICB logo March 21.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47625</xdr:colOff>
      <xdr:row>0</xdr:row>
      <xdr:rowOff>0</xdr:rowOff>
    </xdr:to>
    <xdr:pic>
      <xdr:nvPicPr>
        <xdr:cNvPr id="2" name="Picture 2"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50" r="1450"/>
        <a:stretch>
          <a:fillRect/>
        </a:stretch>
      </xdr:blipFill>
      <xdr:spPr bwMode="auto">
        <a:xfrm>
          <a:off x="0" y="0"/>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0</xdr:row>
      <xdr:rowOff>0</xdr:rowOff>
    </xdr:from>
    <xdr:to>
      <xdr:col>5</xdr:col>
      <xdr:colOff>1228725</xdr:colOff>
      <xdr:row>0</xdr:row>
      <xdr:rowOff>0</xdr:rowOff>
    </xdr:to>
    <xdr:pic>
      <xdr:nvPicPr>
        <xdr:cNvPr id="3" name="Picture 3" descr="RELK -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7150" y="0"/>
          <a:ext cx="1781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209105</xdr:colOff>
      <xdr:row>2</xdr:row>
      <xdr:rowOff>141029</xdr:rowOff>
    </xdr:to>
    <xdr:pic>
      <xdr:nvPicPr>
        <xdr:cNvPr id="4" name="Picture 3" descr="C:\Users\dany.bitar\Desktop\ICB group\Logos\Latest\ICB logo March 21.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47625</xdr:colOff>
      <xdr:row>0</xdr:row>
      <xdr:rowOff>0</xdr:rowOff>
    </xdr:to>
    <xdr:pic>
      <xdr:nvPicPr>
        <xdr:cNvPr id="2" name="Picture 1"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50" r="1450"/>
        <a:stretch>
          <a:fillRect/>
        </a:stretch>
      </xdr:blipFill>
      <xdr:spPr bwMode="auto">
        <a:xfrm>
          <a:off x="0" y="0"/>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0</xdr:row>
      <xdr:rowOff>0</xdr:rowOff>
    </xdr:from>
    <xdr:to>
      <xdr:col>5</xdr:col>
      <xdr:colOff>723900</xdr:colOff>
      <xdr:row>0</xdr:row>
      <xdr:rowOff>0</xdr:rowOff>
    </xdr:to>
    <xdr:pic>
      <xdr:nvPicPr>
        <xdr:cNvPr id="3" name="Picture 2" descr="RELK -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7150" y="0"/>
          <a:ext cx="1781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206174</xdr:colOff>
      <xdr:row>2</xdr:row>
      <xdr:rowOff>142494</xdr:rowOff>
    </xdr:to>
    <xdr:pic>
      <xdr:nvPicPr>
        <xdr:cNvPr id="4" name="Picture 3" descr="C:\Users\dany.bitar\Desktop\ICB group\Logos\Latest\ICB logo March 21.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47625</xdr:colOff>
      <xdr:row>0</xdr:row>
      <xdr:rowOff>0</xdr:rowOff>
    </xdr:to>
    <xdr:pic>
      <xdr:nvPicPr>
        <xdr:cNvPr id="2" name="Picture 1"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50" r="1450"/>
        <a:stretch>
          <a:fillRect/>
        </a:stretch>
      </xdr:blipFill>
      <xdr:spPr bwMode="auto">
        <a:xfrm>
          <a:off x="0" y="0"/>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0</xdr:row>
      <xdr:rowOff>0</xdr:rowOff>
    </xdr:from>
    <xdr:to>
      <xdr:col>5</xdr:col>
      <xdr:colOff>1228725</xdr:colOff>
      <xdr:row>0</xdr:row>
      <xdr:rowOff>0</xdr:rowOff>
    </xdr:to>
    <xdr:pic>
      <xdr:nvPicPr>
        <xdr:cNvPr id="3" name="Picture 2" descr="RELK -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7150" y="0"/>
          <a:ext cx="1781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211590</xdr:colOff>
      <xdr:row>2</xdr:row>
      <xdr:rowOff>133575</xdr:rowOff>
    </xdr:to>
    <xdr:pic>
      <xdr:nvPicPr>
        <xdr:cNvPr id="4" name="Picture 3" descr="C:\Users\dany.bitar\Desktop\ICB group\Logos\Latest\ICB logo March 21.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211590</xdr:colOff>
      <xdr:row>2</xdr:row>
      <xdr:rowOff>133575</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47625</xdr:colOff>
      <xdr:row>0</xdr:row>
      <xdr:rowOff>0</xdr:rowOff>
    </xdr:to>
    <xdr:pic>
      <xdr:nvPicPr>
        <xdr:cNvPr id="2" name="Picture 2"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50" r="1450"/>
        <a:stretch>
          <a:fillRect/>
        </a:stretch>
      </xdr:blipFill>
      <xdr:spPr bwMode="auto">
        <a:xfrm>
          <a:off x="0" y="0"/>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171450</xdr:colOff>
      <xdr:row>0</xdr:row>
      <xdr:rowOff>0</xdr:rowOff>
    </xdr:from>
    <xdr:to>
      <xdr:col>6</xdr:col>
      <xdr:colOff>1228725</xdr:colOff>
      <xdr:row>0</xdr:row>
      <xdr:rowOff>0</xdr:rowOff>
    </xdr:to>
    <xdr:pic>
      <xdr:nvPicPr>
        <xdr:cNvPr id="3" name="Picture 3" descr="RELK - Log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6675" y="0"/>
          <a:ext cx="1781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209105</xdr:colOff>
      <xdr:row>2</xdr:row>
      <xdr:rowOff>141029</xdr:rowOff>
    </xdr:to>
    <xdr:pic>
      <xdr:nvPicPr>
        <xdr:cNvPr id="4" name="Picture 3" descr="C:\Users\dany.bitar\Desktop\ICB group\Logos\Latest\ICB logo March 21.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211590</xdr:colOff>
      <xdr:row>2</xdr:row>
      <xdr:rowOff>133575</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206174</xdr:colOff>
      <xdr:row>2</xdr:row>
      <xdr:rowOff>142494</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211590</xdr:colOff>
      <xdr:row>2</xdr:row>
      <xdr:rowOff>133575</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209105</xdr:colOff>
      <xdr:row>2</xdr:row>
      <xdr:rowOff>141029</xdr:rowOff>
    </xdr:to>
    <xdr:pic>
      <xdr:nvPicPr>
        <xdr:cNvPr id="2" name="Picture 1" descr="C:\Users\dany.bitar\Desktop\ICB group\Logos\Latest\ICB logo March 2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9655" cy="4648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ny.bitar/ACTIVE/ICB%20group/2.%20Projects/LRCS-ITB%202021-015%20Antelias%20Center%20Design/ICB/BOQ/Priced%20LRC%202021/LRC-BTS-ANT%20-%20MECH%20BOQ%20-OC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5 - Cover"/>
      <sheetName val="15 - Table of Contents"/>
      <sheetName val="Preamble Cover"/>
      <sheetName val="Preamble"/>
      <sheetName val="15.1 - Cover"/>
      <sheetName val="15.1 - Sanitary Works"/>
      <sheetName val="15.1 - Collection"/>
      <sheetName val="15.2 - Cover"/>
      <sheetName val="15.2 - HVAC Works"/>
      <sheetName val="15.2 - Collection"/>
      <sheetName val="15.3 - Cover"/>
      <sheetName val="15.3 - Fire Fighting Works"/>
      <sheetName val="15.3 - Collection"/>
      <sheetName val="15 - Summary Cover"/>
      <sheetName val="15 -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showGridLines="0" showZeros="0" tabSelected="1" view="pageBreakPreview" zoomScale="70" zoomScaleNormal="70" zoomScaleSheetLayoutView="70" workbookViewId="0"/>
  </sheetViews>
  <sheetFormatPr defaultRowHeight="12.75" x14ac:dyDescent="0.2"/>
  <cols>
    <col min="1" max="1" width="9.33203125" style="200"/>
    <col min="2" max="2" width="9.33203125" style="199"/>
    <col min="3" max="4" width="9.33203125" style="200"/>
    <col min="5" max="6" width="9.33203125" style="201"/>
    <col min="7" max="11" width="9.33203125" style="202"/>
    <col min="12" max="16384" width="9.33203125" style="188"/>
  </cols>
  <sheetData>
    <row r="1" spans="1:11" x14ac:dyDescent="0.2">
      <c r="A1" s="198"/>
    </row>
    <row r="2" spans="1:11" x14ac:dyDescent="0.2">
      <c r="A2" s="198"/>
    </row>
    <row r="3" spans="1:11" x14ac:dyDescent="0.2">
      <c r="A3" s="198"/>
    </row>
    <row r="4" spans="1:11" x14ac:dyDescent="0.2">
      <c r="A4" s="198"/>
    </row>
    <row r="5" spans="1:11" s="192" customFormat="1" ht="35.25" x14ac:dyDescent="0.2">
      <c r="A5" s="203" t="str">
        <f>'Table of Contents'!$A$5</f>
        <v>LEBANESE RED CROSS</v>
      </c>
      <c r="B5" s="204"/>
      <c r="C5" s="204"/>
      <c r="D5" s="204"/>
      <c r="E5" s="205"/>
      <c r="F5" s="205"/>
      <c r="G5" s="206"/>
      <c r="H5" s="206"/>
      <c r="I5" s="206"/>
      <c r="J5" s="206"/>
      <c r="K5" s="206"/>
    </row>
    <row r="6" spans="1:11" s="194" customFormat="1" ht="34.5" x14ac:dyDescent="0.2">
      <c r="A6" s="207" t="str">
        <f>'Table of Contents'!$A$6</f>
        <v>BTS ANTELIAS</v>
      </c>
      <c r="B6" s="208"/>
      <c r="C6" s="208"/>
      <c r="D6" s="208"/>
      <c r="E6" s="209"/>
      <c r="F6" s="209"/>
      <c r="G6" s="210"/>
      <c r="H6" s="210"/>
      <c r="I6" s="210"/>
      <c r="J6" s="210"/>
      <c r="K6" s="210"/>
    </row>
    <row r="7" spans="1:11" s="195" customFormat="1" ht="30.75" x14ac:dyDescent="0.2">
      <c r="A7" s="211" t="str">
        <f>'Table of Contents'!$A$7</f>
        <v>LEBANON</v>
      </c>
      <c r="B7" s="212"/>
      <c r="C7" s="212"/>
      <c r="D7" s="212"/>
      <c r="E7" s="213"/>
      <c r="F7" s="213"/>
      <c r="G7" s="214"/>
      <c r="H7" s="214"/>
      <c r="I7" s="214"/>
      <c r="J7" s="214"/>
      <c r="K7" s="214"/>
    </row>
    <row r="8" spans="1:11" s="192" customFormat="1" ht="35.25" x14ac:dyDescent="0.2">
      <c r="A8" s="215"/>
      <c r="B8" s="204"/>
      <c r="C8" s="204"/>
      <c r="D8" s="204"/>
      <c r="E8" s="205"/>
      <c r="F8" s="205"/>
      <c r="G8" s="206"/>
      <c r="H8" s="206"/>
      <c r="I8" s="206"/>
      <c r="J8" s="206"/>
      <c r="K8" s="206"/>
    </row>
    <row r="9" spans="1:11" s="192" customFormat="1" x14ac:dyDescent="0.2">
      <c r="A9" s="216"/>
      <c r="B9" s="217"/>
      <c r="C9" s="216"/>
      <c r="D9" s="216"/>
      <c r="E9" s="218"/>
      <c r="F9" s="218"/>
      <c r="G9" s="219"/>
      <c r="H9" s="219"/>
      <c r="I9" s="219"/>
      <c r="J9" s="219"/>
      <c r="K9" s="219"/>
    </row>
    <row r="10" spans="1:11" s="193" customFormat="1" ht="27.75" x14ac:dyDescent="0.2">
      <c r="A10" s="211" t="s">
        <v>468</v>
      </c>
      <c r="B10" s="220"/>
      <c r="C10" s="220"/>
      <c r="D10" s="220"/>
      <c r="E10" s="221"/>
      <c r="F10" s="221"/>
      <c r="G10" s="222"/>
      <c r="H10" s="222"/>
      <c r="I10" s="222"/>
      <c r="J10" s="222"/>
      <c r="K10" s="222"/>
    </row>
    <row r="11" spans="1:11" s="193" customFormat="1" ht="27.75" x14ac:dyDescent="0.2">
      <c r="A11" s="211" t="s">
        <v>469</v>
      </c>
      <c r="B11" s="220"/>
      <c r="C11" s="220"/>
      <c r="D11" s="220"/>
      <c r="E11" s="221"/>
      <c r="F11" s="221"/>
      <c r="G11" s="222"/>
      <c r="H11" s="222"/>
      <c r="I11" s="222"/>
      <c r="J11" s="222"/>
      <c r="K11" s="222"/>
    </row>
    <row r="32" spans="1:11" s="189" customFormat="1" ht="18.75" x14ac:dyDescent="0.2">
      <c r="A32" s="223" t="s">
        <v>42</v>
      </c>
      <c r="B32" s="224"/>
      <c r="C32" s="224"/>
      <c r="D32" s="224"/>
      <c r="E32" s="225"/>
      <c r="F32" s="225"/>
      <c r="G32" s="226"/>
      <c r="H32" s="226"/>
      <c r="I32" s="226"/>
      <c r="J32" s="226"/>
      <c r="K32" s="226"/>
    </row>
    <row r="33" spans="1:11" s="190" customFormat="1" ht="23.25" x14ac:dyDescent="0.2">
      <c r="A33" s="227" t="str">
        <f>'Table of Contents'!$G$5</f>
        <v>Bill of Quantities</v>
      </c>
      <c r="B33" s="228"/>
      <c r="C33" s="228"/>
      <c r="D33" s="228"/>
      <c r="E33" s="229"/>
      <c r="F33" s="229"/>
      <c r="G33" s="230"/>
      <c r="H33" s="230"/>
      <c r="I33" s="230"/>
      <c r="J33" s="230"/>
      <c r="K33" s="230"/>
    </row>
    <row r="34" spans="1:11" s="190" customFormat="1" ht="23.25" x14ac:dyDescent="0.2">
      <c r="A34" s="227" t="s">
        <v>1134</v>
      </c>
      <c r="B34" s="228"/>
      <c r="C34" s="228"/>
      <c r="D34" s="228"/>
      <c r="E34" s="229"/>
      <c r="F34" s="229"/>
      <c r="G34" s="230"/>
      <c r="H34" s="230"/>
      <c r="I34" s="230"/>
      <c r="J34" s="230"/>
      <c r="K34" s="230"/>
    </row>
    <row r="35" spans="1:11" ht="15.75" x14ac:dyDescent="0.2">
      <c r="A35" s="231"/>
      <c r="B35" s="232"/>
      <c r="C35" s="232"/>
      <c r="D35" s="232"/>
      <c r="E35" s="233"/>
      <c r="F35" s="233"/>
      <c r="G35" s="234"/>
      <c r="H35" s="234"/>
      <c r="I35" s="234"/>
      <c r="J35" s="234"/>
      <c r="K35" s="234"/>
    </row>
    <row r="36" spans="1:11" s="189" customFormat="1" ht="18.75" x14ac:dyDescent="0.2">
      <c r="A36" s="590" t="s">
        <v>1133</v>
      </c>
      <c r="B36" s="224"/>
      <c r="C36" s="224"/>
      <c r="D36" s="224"/>
      <c r="E36" s="225"/>
      <c r="F36" s="225"/>
      <c r="G36" s="226"/>
      <c r="H36" s="226"/>
      <c r="I36" s="226"/>
      <c r="J36" s="226"/>
      <c r="K36" s="226"/>
    </row>
    <row r="37" spans="1:11" s="190" customFormat="1" ht="23.25" x14ac:dyDescent="0.2">
      <c r="A37" s="235"/>
      <c r="B37" s="228"/>
      <c r="C37" s="228"/>
      <c r="D37" s="228"/>
      <c r="E37" s="229"/>
      <c r="F37" s="229"/>
      <c r="G37" s="230"/>
      <c r="H37" s="230"/>
      <c r="I37" s="230"/>
      <c r="J37" s="230"/>
      <c r="K37" s="230"/>
    </row>
    <row r="38" spans="1:11" s="190" customFormat="1" ht="23.25" x14ac:dyDescent="0.2">
      <c r="A38" s="235"/>
      <c r="B38" s="228"/>
      <c r="C38" s="228"/>
      <c r="D38" s="228"/>
      <c r="E38" s="229"/>
      <c r="F38" s="229"/>
      <c r="G38" s="230"/>
      <c r="H38" s="230"/>
      <c r="I38" s="230"/>
      <c r="J38" s="230"/>
      <c r="K38" s="230"/>
    </row>
    <row r="39" spans="1:11" s="190" customFormat="1" ht="23.25" x14ac:dyDescent="0.2">
      <c r="A39" s="235"/>
      <c r="B39" s="228"/>
      <c r="C39" s="228"/>
      <c r="D39" s="228"/>
      <c r="E39" s="229"/>
      <c r="F39" s="229"/>
      <c r="G39" s="230"/>
      <c r="H39" s="230"/>
      <c r="I39" s="230"/>
      <c r="J39" s="230"/>
      <c r="K39" s="230"/>
    </row>
    <row r="43" spans="1:11" s="192" customFormat="1" ht="14.25" x14ac:dyDescent="0.2">
      <c r="A43" s="236" t="s">
        <v>1109</v>
      </c>
      <c r="B43" s="236"/>
      <c r="C43" s="216"/>
      <c r="D43" s="216"/>
      <c r="E43" s="593" t="s">
        <v>1110</v>
      </c>
      <c r="F43" s="593"/>
      <c r="G43" s="593"/>
      <c r="H43" s="219"/>
      <c r="I43" s="594" t="s">
        <v>1111</v>
      </c>
      <c r="J43" s="594"/>
      <c r="K43" s="594"/>
    </row>
    <row r="44" spans="1:11" s="192" customFormat="1" x14ac:dyDescent="0.2">
      <c r="A44" s="216"/>
      <c r="B44" s="217"/>
      <c r="C44" s="216"/>
      <c r="D44" s="216"/>
      <c r="E44" s="219"/>
      <c r="F44" s="219"/>
      <c r="G44" s="219"/>
      <c r="H44" s="219"/>
      <c r="I44" s="219"/>
      <c r="J44" s="219"/>
      <c r="K44" s="219"/>
    </row>
    <row r="45" spans="1:11" s="192" customFormat="1" ht="15.75" x14ac:dyDescent="0.2">
      <c r="A45" s="216"/>
      <c r="B45" s="217"/>
      <c r="C45" s="216"/>
      <c r="D45" s="216"/>
      <c r="E45" s="592" t="s">
        <v>1099</v>
      </c>
      <c r="F45" s="592"/>
      <c r="G45" s="592"/>
      <c r="H45" s="219"/>
      <c r="I45" s="592"/>
      <c r="J45" s="592"/>
      <c r="K45" s="592"/>
    </row>
    <row r="46" spans="1:11" s="192" customFormat="1" ht="18" x14ac:dyDescent="0.2">
      <c r="A46" s="237"/>
      <c r="B46" s="204"/>
      <c r="C46" s="204"/>
      <c r="D46" s="204"/>
      <c r="E46" s="591" t="s">
        <v>1100</v>
      </c>
      <c r="F46" s="591"/>
      <c r="G46" s="591"/>
      <c r="H46" s="206"/>
      <c r="I46" s="591"/>
      <c r="J46" s="591"/>
      <c r="K46" s="591"/>
    </row>
    <row r="47" spans="1:11" s="192" customFormat="1" ht="18" x14ac:dyDescent="0.2">
      <c r="A47" s="237"/>
      <c r="B47" s="204"/>
      <c r="C47" s="204"/>
      <c r="D47" s="204"/>
      <c r="E47" s="205"/>
      <c r="F47" s="205"/>
      <c r="G47" s="206"/>
      <c r="H47" s="206"/>
      <c r="I47" s="206"/>
      <c r="J47" s="206"/>
      <c r="K47" s="206"/>
    </row>
    <row r="48" spans="1:11" s="191" customFormat="1" ht="15" x14ac:dyDescent="0.2">
      <c r="A48" s="238"/>
      <c r="B48" s="239"/>
      <c r="C48" s="239"/>
      <c r="D48" s="239"/>
      <c r="E48" s="240"/>
      <c r="F48" s="240"/>
      <c r="G48" s="241"/>
      <c r="H48" s="241"/>
      <c r="I48" s="241"/>
      <c r="J48" s="241"/>
      <c r="K48" s="241"/>
    </row>
    <row r="49" spans="1:11" s="191" customFormat="1" ht="15" x14ac:dyDescent="0.2">
      <c r="A49" s="242"/>
      <c r="B49" s="239"/>
      <c r="C49" s="239"/>
      <c r="D49" s="239"/>
      <c r="E49" s="240"/>
      <c r="F49" s="240"/>
      <c r="G49" s="241"/>
      <c r="H49" s="241"/>
      <c r="I49" s="241"/>
      <c r="J49" s="241"/>
      <c r="K49" s="241"/>
    </row>
    <row r="53" spans="1:11" x14ac:dyDescent="0.2">
      <c r="A53" s="243"/>
      <c r="B53" s="243"/>
      <c r="C53" s="243"/>
      <c r="D53" s="243"/>
      <c r="E53" s="243"/>
      <c r="F53" s="244"/>
      <c r="G53" s="245"/>
      <c r="H53" s="246"/>
      <c r="I53" s="247"/>
      <c r="J53" s="248"/>
      <c r="K53" s="248"/>
    </row>
    <row r="54" spans="1:11" x14ac:dyDescent="0.2">
      <c r="A54" s="202"/>
      <c r="B54" s="202"/>
      <c r="C54" s="202"/>
      <c r="D54" s="202"/>
      <c r="E54" s="202"/>
      <c r="F54" s="249"/>
      <c r="G54" s="199"/>
      <c r="H54" s="200"/>
      <c r="I54" s="250"/>
      <c r="J54" s="201"/>
      <c r="K54" s="201"/>
    </row>
    <row r="55" spans="1:11" x14ac:dyDescent="0.2">
      <c r="A55" s="202"/>
      <c r="B55" s="202"/>
      <c r="C55" s="202"/>
      <c r="D55" s="202"/>
      <c r="E55" s="202"/>
      <c r="F55" s="249"/>
      <c r="G55" s="199"/>
      <c r="H55" s="200"/>
      <c r="I55" s="250"/>
      <c r="J55" s="201"/>
      <c r="K55" s="201"/>
    </row>
    <row r="56" spans="1:11" s="197" customFormat="1" x14ac:dyDescent="0.2">
      <c r="A56" s="251"/>
      <c r="B56" s="251"/>
      <c r="C56" s="251"/>
      <c r="D56" s="251"/>
      <c r="E56" s="251"/>
      <c r="F56" s="252"/>
      <c r="G56" s="253"/>
      <c r="H56" s="254"/>
      <c r="I56" s="254"/>
      <c r="J56" s="254"/>
      <c r="K56" s="254"/>
    </row>
  </sheetData>
  <sheetProtection algorithmName="SHA-512" hashValue="1LdX2J3xNi3AqFTc1zI5WuJpFEHrZHrITXnjO2Uw2BzkSqIk4hweaN9eFtU+J+4k2A0u4rjKLrhPdvgwqk3rvQ==" saltValue="FbRumE8cA2o3hK+juPlDfQ==" spinCount="100000" sheet="1" objects="1" scenarios="1"/>
  <mergeCells count="6">
    <mergeCell ref="I46:K46"/>
    <mergeCell ref="I45:K45"/>
    <mergeCell ref="E45:G45"/>
    <mergeCell ref="E46:G46"/>
    <mergeCell ref="E43:G43"/>
    <mergeCell ref="I43:K43"/>
  </mergeCells>
  <phoneticPr fontId="0" type="noConversion"/>
  <printOptions horizontalCentered="1" verticalCentered="1"/>
  <pageMargins left="0.35433070866141703" right="0.35433070866141703" top="0.196850393700787" bottom="0.196850393700787" header="0.31496062992126" footer="0.31496062992126"/>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showZeros="0"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'2 - Siteworks'!A1</f>
        <v>0</v>
      </c>
      <c r="B1" s="256"/>
      <c r="C1" s="257"/>
      <c r="D1" s="258"/>
      <c r="E1" s="259"/>
      <c r="F1" s="259"/>
    </row>
    <row r="2" spans="1:6" s="9" customFormat="1" x14ac:dyDescent="0.2">
      <c r="A2" s="255">
        <f>'2 - Siteworks'!A2</f>
        <v>0</v>
      </c>
      <c r="B2" s="256"/>
      <c r="C2" s="257"/>
      <c r="D2" s="258"/>
      <c r="E2" s="259"/>
      <c r="F2" s="259"/>
    </row>
    <row r="3" spans="1:6" s="9" customFormat="1" x14ac:dyDescent="0.2">
      <c r="A3" s="255">
        <f>'2 - Siteworks'!A3</f>
        <v>0</v>
      </c>
      <c r="B3" s="256"/>
      <c r="C3" s="257"/>
      <c r="D3" s="258"/>
      <c r="E3" s="259"/>
      <c r="F3" s="259"/>
    </row>
    <row r="4" spans="1:6" s="10" customFormat="1" x14ac:dyDescent="0.2">
      <c r="A4" s="261">
        <f>'2 - Siteworks'!A4</f>
        <v>0</v>
      </c>
      <c r="B4" s="262"/>
      <c r="C4" s="263"/>
      <c r="D4" s="263"/>
      <c r="E4" s="263"/>
      <c r="F4" s="263"/>
    </row>
    <row r="5" spans="1:6" s="10" customFormat="1" x14ac:dyDescent="0.2">
      <c r="A5" s="265" t="str">
        <f>'2 - Siteworks'!A5</f>
        <v>LEBANESE RED CROSS</v>
      </c>
      <c r="B5" s="303"/>
      <c r="C5" s="303"/>
      <c r="D5" s="304"/>
      <c r="E5" s="305"/>
      <c r="F5" s="306" t="str">
        <f>'2 - Siteworks'!F5</f>
        <v>Bill of Quantities</v>
      </c>
    </row>
    <row r="6" spans="1:6" s="10" customFormat="1" x14ac:dyDescent="0.2">
      <c r="A6" s="271" t="str">
        <f>'2 - Siteworks'!A6</f>
        <v>BTS ANTELIAS</v>
      </c>
      <c r="B6" s="272"/>
      <c r="C6" s="272"/>
      <c r="D6" s="273"/>
      <c r="E6" s="274"/>
      <c r="F6" s="275" t="str">
        <f>'2 - Siteworks'!F6</f>
        <v>Division 2: Site Construction</v>
      </c>
    </row>
    <row r="7" spans="1:6" s="10" customFormat="1" x14ac:dyDescent="0.2">
      <c r="A7" s="271" t="str">
        <f>'2 - Siteworks'!A7</f>
        <v>LEBANON</v>
      </c>
      <c r="B7" s="272"/>
      <c r="C7" s="272"/>
      <c r="D7" s="273"/>
      <c r="E7" s="274"/>
      <c r="F7" s="275">
        <f>'2 - Siteworks'!F7</f>
        <v>0</v>
      </c>
    </row>
    <row r="8" spans="1:6" s="10" customFormat="1" x14ac:dyDescent="0.2">
      <c r="A8" s="276">
        <f>'2 - Siteworks'!A8</f>
        <v>0</v>
      </c>
      <c r="B8" s="277"/>
      <c r="C8" s="277"/>
      <c r="D8" s="278"/>
      <c r="E8" s="279"/>
      <c r="F8" s="280">
        <f>'2 - Siteworks'!F8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219</v>
      </c>
      <c r="F12" s="377" t="str">
        <f>Summary!$G$12</f>
        <v>Amount (US $)</v>
      </c>
    </row>
    <row r="13" spans="1:6" s="17" customFormat="1" x14ac:dyDescent="0.2">
      <c r="A13" s="378"/>
      <c r="B13" s="372"/>
      <c r="C13" s="379"/>
      <c r="D13" s="379"/>
      <c r="E13" s="379"/>
      <c r="F13" s="372"/>
    </row>
    <row r="14" spans="1:6" s="17" customFormat="1" ht="20.25" x14ac:dyDescent="0.2">
      <c r="A14" s="378" t="str">
        <f t="shared" ref="A14" si="0">$E$12&amp;E14&amp;" "&amp;$D$12</f>
        <v>2.1 ……………………………………………………………………………………….……………………………………………………………………………………….</v>
      </c>
      <c r="B14" s="371"/>
      <c r="C14" s="380"/>
      <c r="D14" s="381"/>
      <c r="E14" s="382">
        <f t="shared" ref="E14" si="1">E13+1</f>
        <v>1</v>
      </c>
      <c r="F14" s="383">
        <f>'2 - Siteworks'!F29</f>
        <v>0</v>
      </c>
    </row>
    <row r="15" spans="1:6" s="17" customFormat="1" x14ac:dyDescent="0.2">
      <c r="A15" s="370"/>
      <c r="B15" s="286"/>
      <c r="C15" s="286"/>
      <c r="D15" s="381"/>
      <c r="E15" s="372"/>
      <c r="F15" s="372"/>
    </row>
    <row r="16" spans="1:6" s="17" customFormat="1" x14ac:dyDescent="0.2">
      <c r="A16" s="370"/>
      <c r="B16" s="286"/>
      <c r="C16" s="286"/>
      <c r="D16" s="381"/>
      <c r="E16" s="372"/>
      <c r="F16" s="372"/>
    </row>
    <row r="17" spans="1:6" s="17" customFormat="1" ht="20.25" x14ac:dyDescent="0.2">
      <c r="A17" s="370"/>
      <c r="B17" s="380"/>
      <c r="C17" s="384" t="str">
        <f>"Total Carried to "&amp;Summary!$A$10</f>
        <v>Total Carried to Summary</v>
      </c>
      <c r="D17" s="381" t="s">
        <v>32</v>
      </c>
      <c r="E17" s="372"/>
      <c r="F17" s="385">
        <f>SUM(F14:F16)</f>
        <v>0</v>
      </c>
    </row>
    <row r="18" spans="1:6" x14ac:dyDescent="0.2">
      <c r="E18" s="372"/>
      <c r="F18" s="387"/>
    </row>
  </sheetData>
  <sheetProtection algorithmName="SHA-512" hashValue="ijDPHEi5ZwDrMveTB/3GnSGF4gzpy/+knq5oUoYLn7fDijmfOxLQQZE4lF+WeLiO8GCOBXfHMCNKPqw/zfBzPA==" saltValue="/AuP1sNWASu1A77IVju/Qw==" spinCount="100000" sheet="1" objects="1" scenarios="1"/>
  <phoneticPr fontId="0" type="noConversion"/>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2.&amp;P&amp;RDate: &amp;D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'3 - Concrete'!$F$6</f>
        <v>Division 3: Concrete Works</v>
      </c>
      <c r="B1" s="232"/>
      <c r="C1" s="232"/>
      <c r="D1" s="232"/>
      <c r="E1" s="233"/>
      <c r="F1" s="233"/>
      <c r="G1" s="234"/>
      <c r="H1" s="234"/>
      <c r="I1" s="234"/>
      <c r="J1" s="234"/>
    </row>
  </sheetData>
  <sheetProtection algorithmName="SHA-512" hashValue="tjvHGxk6DDkkV9FWhASVYmX5Wsal6QTINJnh16ENUTjA3S1R1ZacTlwRVo6UScNGRmIYoZJtSxH/ozk4dAmDjg==" saltValue="M7qQE8GUalawV5lUv9PGlA=="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showGridLines="0" showZeros="0" view="pageBreakPreview" zoomScaleNormal="100" zoomScaleSheetLayoutView="100" workbookViewId="0"/>
  </sheetViews>
  <sheetFormatPr defaultRowHeight="12.75" x14ac:dyDescent="0.2"/>
  <cols>
    <col min="1" max="1" width="10.33203125" style="400" customWidth="1"/>
    <col min="2" max="2" width="48.83203125" style="359" customWidth="1"/>
    <col min="3" max="3" width="6.33203125" style="401" customWidth="1"/>
    <col min="4" max="4" width="10.83203125" style="319" customWidth="1"/>
    <col min="5" max="5" width="9.83203125" style="2" customWidth="1"/>
    <col min="6" max="6" width="12.83203125" style="3" customWidth="1"/>
    <col min="7" max="16384" width="9.33203125" style="1"/>
  </cols>
  <sheetData>
    <row r="1" spans="1:6" s="9" customFormat="1" x14ac:dyDescent="0.2">
      <c r="A1" s="255">
        <f>'Table of Contents'!A1</f>
        <v>0</v>
      </c>
      <c r="B1" s="256"/>
      <c r="C1" s="257"/>
      <c r="D1" s="258"/>
      <c r="E1" s="25"/>
      <c r="F1" s="25"/>
    </row>
    <row r="2" spans="1:6" s="9" customFormat="1" x14ac:dyDescent="0.2">
      <c r="A2" s="255">
        <f>'Table of Contents'!A2</f>
        <v>0</v>
      </c>
      <c r="B2" s="256"/>
      <c r="C2" s="257"/>
      <c r="D2" s="258"/>
      <c r="E2" s="25"/>
      <c r="F2" s="25"/>
    </row>
    <row r="3" spans="1:6" s="9" customFormat="1" x14ac:dyDescent="0.2">
      <c r="A3" s="255">
        <f>'Table of Contents'!A3</f>
        <v>0</v>
      </c>
      <c r="B3" s="256"/>
      <c r="C3" s="257"/>
      <c r="D3" s="258"/>
      <c r="E3" s="25"/>
      <c r="F3" s="25"/>
    </row>
    <row r="4" spans="1:6" s="10" customFormat="1" x14ac:dyDescent="0.2">
      <c r="A4" s="261">
        <f>'Table of Contents'!A4</f>
        <v>0</v>
      </c>
      <c r="B4" s="262"/>
      <c r="C4" s="263"/>
      <c r="D4" s="263"/>
      <c r="E4" s="26"/>
      <c r="F4" s="26"/>
    </row>
    <row r="5" spans="1:6" s="10" customFormat="1" x14ac:dyDescent="0.2">
      <c r="A5" s="265" t="str">
        <f>'Table of Contents'!A5</f>
        <v>LEBANESE RED CROSS</v>
      </c>
      <c r="B5" s="303"/>
      <c r="C5" s="303"/>
      <c r="D5" s="304"/>
      <c r="E5" s="31"/>
      <c r="F5" s="299" t="str">
        <f>'Table of Contents'!G5</f>
        <v>Bill of Quantities</v>
      </c>
    </row>
    <row r="6" spans="1:6" s="10" customFormat="1" x14ac:dyDescent="0.2">
      <c r="A6" s="271" t="str">
        <f>'Table of Contents'!A6</f>
        <v>BTS ANTELIAS</v>
      </c>
      <c r="B6" s="272"/>
      <c r="C6" s="272"/>
      <c r="D6" s="273"/>
      <c r="E6" s="27"/>
      <c r="F6" s="28" t="str">
        <f>'Table of Contents'!$A$17</f>
        <v>Division 3: Concrete Works</v>
      </c>
    </row>
    <row r="7" spans="1:6" s="10" customFormat="1" x14ac:dyDescent="0.2">
      <c r="A7" s="271" t="str">
        <f>'Table of Contents'!A7</f>
        <v>LEBANON</v>
      </c>
      <c r="B7" s="272"/>
      <c r="C7" s="272"/>
      <c r="D7" s="273"/>
      <c r="E7" s="27"/>
      <c r="F7" s="28"/>
    </row>
    <row r="8" spans="1:6" s="10" customFormat="1" x14ac:dyDescent="0.2">
      <c r="A8" s="276">
        <f>'Table of Contents'!A8</f>
        <v>0</v>
      </c>
      <c r="B8" s="277"/>
      <c r="C8" s="277"/>
      <c r="D8" s="278"/>
      <c r="E8" s="29"/>
      <c r="F8" s="30"/>
    </row>
    <row r="9" spans="1:6" s="13" customFormat="1" x14ac:dyDescent="0.2">
      <c r="A9" s="307" t="s">
        <v>132</v>
      </c>
      <c r="B9" s="308" t="s">
        <v>133</v>
      </c>
      <c r="C9" s="309" t="s">
        <v>134</v>
      </c>
      <c r="D9" s="310" t="s">
        <v>19</v>
      </c>
      <c r="E9" s="11" t="s">
        <v>20</v>
      </c>
      <c r="F9" s="11" t="s">
        <v>197</v>
      </c>
    </row>
    <row r="10" spans="1:6" s="13" customFormat="1" x14ac:dyDescent="0.2">
      <c r="A10" s="312"/>
      <c r="B10" s="313"/>
      <c r="C10" s="314"/>
      <c r="D10" s="315" t="s">
        <v>71</v>
      </c>
      <c r="E10" s="12" t="str">
        <f>Summary!$G$13</f>
        <v>(US $)</v>
      </c>
      <c r="F10" s="12" t="str">
        <f>E10</f>
        <v>(US $)</v>
      </c>
    </row>
    <row r="11" spans="1:6" x14ac:dyDescent="0.2">
      <c r="A11" s="394"/>
      <c r="B11" s="318"/>
      <c r="C11" s="319"/>
      <c r="E11" s="300"/>
      <c r="F11" s="300"/>
    </row>
    <row r="12" spans="1:6" x14ac:dyDescent="0.2">
      <c r="A12" s="390">
        <v>3300</v>
      </c>
      <c r="B12" s="347" t="s">
        <v>143</v>
      </c>
      <c r="C12" s="348"/>
      <c r="E12" s="300"/>
      <c r="F12" s="389">
        <f t="shared" ref="F12:F15" si="0">$D12*E12</f>
        <v>0</v>
      </c>
    </row>
    <row r="13" spans="1:6" ht="51" x14ac:dyDescent="0.2">
      <c r="A13" s="395" t="s">
        <v>180</v>
      </c>
      <c r="B13" s="396" t="s">
        <v>211</v>
      </c>
      <c r="C13" s="319"/>
      <c r="E13" s="300"/>
      <c r="F13" s="389">
        <f t="shared" si="0"/>
        <v>0</v>
      </c>
    </row>
    <row r="14" spans="1:6" ht="38.25" x14ac:dyDescent="0.2">
      <c r="A14" s="395" t="s">
        <v>122</v>
      </c>
      <c r="B14" s="396" t="s">
        <v>50</v>
      </c>
      <c r="C14" s="319"/>
      <c r="E14" s="300"/>
      <c r="F14" s="389">
        <f t="shared" si="0"/>
        <v>0</v>
      </c>
    </row>
    <row r="15" spans="1:6" x14ac:dyDescent="0.2">
      <c r="A15" s="317"/>
      <c r="C15" s="319"/>
      <c r="E15" s="300"/>
      <c r="F15" s="389">
        <f t="shared" si="0"/>
        <v>0</v>
      </c>
    </row>
    <row r="16" spans="1:6" x14ac:dyDescent="0.2">
      <c r="A16" s="391">
        <f>A12+0.1</f>
        <v>3300.1</v>
      </c>
      <c r="B16" s="361" t="s">
        <v>239</v>
      </c>
      <c r="C16" s="348"/>
      <c r="E16" s="300"/>
      <c r="F16" s="389">
        <f t="shared" ref="F16:F35" si="1">$D16*E16</f>
        <v>0</v>
      </c>
    </row>
    <row r="17" spans="1:6" ht="114.75" x14ac:dyDescent="0.2">
      <c r="A17" s="391"/>
      <c r="B17" s="362" t="s">
        <v>528</v>
      </c>
      <c r="C17" s="348"/>
      <c r="E17" s="300"/>
      <c r="F17" s="389">
        <f t="shared" si="1"/>
        <v>0</v>
      </c>
    </row>
    <row r="18" spans="1:6" x14ac:dyDescent="0.2">
      <c r="A18" s="391"/>
      <c r="B18" s="393"/>
      <c r="C18" s="348"/>
      <c r="E18" s="300"/>
      <c r="F18" s="389"/>
    </row>
    <row r="19" spans="1:6" ht="25.5" x14ac:dyDescent="0.2">
      <c r="A19" s="580" t="s">
        <v>1122</v>
      </c>
      <c r="B19" s="397" t="s">
        <v>191</v>
      </c>
      <c r="C19" s="319" t="s">
        <v>168</v>
      </c>
      <c r="D19" s="398">
        <v>2.5</v>
      </c>
      <c r="E19" s="300"/>
      <c r="F19" s="389">
        <f t="shared" si="1"/>
        <v>0</v>
      </c>
    </row>
    <row r="20" spans="1:6" x14ac:dyDescent="0.2">
      <c r="A20" s="317"/>
      <c r="B20" s="356" t="s">
        <v>149</v>
      </c>
      <c r="C20" s="319"/>
      <c r="E20" s="300"/>
      <c r="F20" s="389">
        <f t="shared" si="1"/>
        <v>0</v>
      </c>
    </row>
    <row r="21" spans="1:6" x14ac:dyDescent="0.2">
      <c r="A21" s="317"/>
      <c r="B21" s="357"/>
      <c r="C21" s="319"/>
      <c r="E21" s="300"/>
      <c r="F21" s="389">
        <f t="shared" si="1"/>
        <v>0</v>
      </c>
    </row>
    <row r="22" spans="1:6" x14ac:dyDescent="0.2">
      <c r="A22" s="317"/>
      <c r="C22" s="319"/>
      <c r="E22" s="300"/>
      <c r="F22" s="389">
        <f t="shared" si="1"/>
        <v>0</v>
      </c>
    </row>
    <row r="23" spans="1:6" ht="26.25" customHeight="1" x14ac:dyDescent="0.2">
      <c r="A23" s="580" t="s">
        <v>1123</v>
      </c>
      <c r="B23" s="399" t="s">
        <v>526</v>
      </c>
      <c r="C23" s="319" t="s">
        <v>286</v>
      </c>
      <c r="D23" s="319">
        <v>50</v>
      </c>
      <c r="E23" s="300"/>
      <c r="F23" s="389">
        <f t="shared" si="1"/>
        <v>0</v>
      </c>
    </row>
    <row r="24" spans="1:6" x14ac:dyDescent="0.2">
      <c r="A24" s="317"/>
      <c r="B24" s="356" t="s">
        <v>149</v>
      </c>
      <c r="C24" s="319"/>
      <c r="E24" s="300"/>
      <c r="F24" s="389">
        <f t="shared" si="1"/>
        <v>0</v>
      </c>
    </row>
    <row r="25" spans="1:6" x14ac:dyDescent="0.2">
      <c r="A25" s="317"/>
      <c r="B25" s="357"/>
      <c r="C25" s="319"/>
      <c r="E25" s="300"/>
      <c r="F25" s="389">
        <f t="shared" si="1"/>
        <v>0</v>
      </c>
    </row>
    <row r="26" spans="1:6" x14ac:dyDescent="0.2">
      <c r="A26" s="317"/>
      <c r="C26" s="319"/>
      <c r="E26" s="300"/>
      <c r="F26" s="389">
        <f t="shared" si="1"/>
        <v>0</v>
      </c>
    </row>
    <row r="27" spans="1:6" ht="25.5" x14ac:dyDescent="0.2">
      <c r="A27" s="580" t="s">
        <v>1124</v>
      </c>
      <c r="B27" s="359" t="s">
        <v>287</v>
      </c>
      <c r="C27" s="319" t="s">
        <v>168</v>
      </c>
      <c r="D27" s="319">
        <v>8</v>
      </c>
      <c r="E27" s="300"/>
      <c r="F27" s="389">
        <f t="shared" si="1"/>
        <v>0</v>
      </c>
    </row>
    <row r="28" spans="1:6" x14ac:dyDescent="0.2">
      <c r="A28" s="317"/>
      <c r="B28" s="356" t="s">
        <v>149</v>
      </c>
      <c r="C28" s="319"/>
      <c r="E28" s="300"/>
      <c r="F28" s="389">
        <f t="shared" si="1"/>
        <v>0</v>
      </c>
    </row>
    <row r="29" spans="1:6" x14ac:dyDescent="0.2">
      <c r="A29" s="317"/>
      <c r="B29" s="357"/>
      <c r="C29" s="319"/>
      <c r="E29" s="300"/>
      <c r="F29" s="389">
        <f t="shared" si="1"/>
        <v>0</v>
      </c>
    </row>
    <row r="30" spans="1:6" x14ac:dyDescent="0.2">
      <c r="A30" s="317"/>
      <c r="C30" s="319"/>
      <c r="E30" s="300"/>
      <c r="F30" s="389">
        <f t="shared" si="1"/>
        <v>0</v>
      </c>
    </row>
    <row r="31" spans="1:6" ht="54.95" customHeight="1" x14ac:dyDescent="0.2">
      <c r="A31" s="580" t="s">
        <v>1125</v>
      </c>
      <c r="B31" s="581" t="s">
        <v>1132</v>
      </c>
      <c r="C31" s="319" t="s">
        <v>126</v>
      </c>
      <c r="D31" s="319">
        <v>350</v>
      </c>
      <c r="E31" s="300"/>
      <c r="F31" s="389">
        <f t="shared" si="1"/>
        <v>0</v>
      </c>
    </row>
    <row r="32" spans="1:6" x14ac:dyDescent="0.2">
      <c r="A32" s="317"/>
      <c r="B32" s="356" t="s">
        <v>149</v>
      </c>
      <c r="C32" s="319"/>
      <c r="E32" s="300"/>
      <c r="F32" s="389">
        <f t="shared" si="1"/>
        <v>0</v>
      </c>
    </row>
    <row r="33" spans="1:6" x14ac:dyDescent="0.2">
      <c r="A33" s="317"/>
      <c r="B33" s="357"/>
      <c r="C33" s="319"/>
      <c r="E33" s="300"/>
      <c r="F33" s="389">
        <f t="shared" si="1"/>
        <v>0</v>
      </c>
    </row>
    <row r="34" spans="1:6" x14ac:dyDescent="0.2">
      <c r="A34" s="317"/>
      <c r="C34" s="319"/>
      <c r="E34" s="300"/>
      <c r="F34" s="389"/>
    </row>
    <row r="35" spans="1:6" ht="38.25" x14ac:dyDescent="0.2">
      <c r="A35" s="580" t="s">
        <v>1126</v>
      </c>
      <c r="B35" s="359" t="s">
        <v>470</v>
      </c>
      <c r="C35" s="319" t="s">
        <v>168</v>
      </c>
      <c r="D35" s="319">
        <v>3</v>
      </c>
      <c r="E35" s="300"/>
      <c r="F35" s="389">
        <f t="shared" si="1"/>
        <v>0</v>
      </c>
    </row>
    <row r="36" spans="1:6" x14ac:dyDescent="0.2">
      <c r="A36" s="317"/>
      <c r="B36" s="356" t="s">
        <v>149</v>
      </c>
      <c r="C36" s="319"/>
      <c r="E36" s="300"/>
      <c r="F36" s="389"/>
    </row>
    <row r="37" spans="1:6" x14ac:dyDescent="0.2">
      <c r="A37" s="317"/>
      <c r="B37" s="357"/>
      <c r="C37" s="319"/>
      <c r="E37" s="300"/>
      <c r="F37" s="389">
        <f>SUM(F19:F35)</f>
        <v>0</v>
      </c>
    </row>
    <row r="38" spans="1:6" x14ac:dyDescent="0.2">
      <c r="A38" s="317"/>
      <c r="C38" s="319"/>
      <c r="E38" s="300"/>
    </row>
    <row r="39" spans="1:6" x14ac:dyDescent="0.2">
      <c r="A39" s="317"/>
      <c r="C39" s="319"/>
      <c r="E39" s="300"/>
    </row>
    <row r="40" spans="1:6" ht="63.75" x14ac:dyDescent="0.2">
      <c r="A40" s="580" t="s">
        <v>1127</v>
      </c>
      <c r="B40" s="352" t="s">
        <v>527</v>
      </c>
      <c r="C40" s="319" t="s">
        <v>168</v>
      </c>
      <c r="D40" s="319">
        <v>1</v>
      </c>
      <c r="E40" s="300"/>
      <c r="F40" s="389">
        <f t="shared" ref="F40" si="2">$D40*E40</f>
        <v>0</v>
      </c>
    </row>
    <row r="41" spans="1:6" x14ac:dyDescent="0.2">
      <c r="A41" s="317"/>
      <c r="B41" s="356" t="s">
        <v>149</v>
      </c>
      <c r="C41" s="319"/>
      <c r="E41" s="300"/>
      <c r="F41" s="389"/>
    </row>
    <row r="42" spans="1:6" x14ac:dyDescent="0.2">
      <c r="A42" s="317"/>
      <c r="B42" s="357"/>
      <c r="C42" s="319"/>
      <c r="E42" s="300"/>
      <c r="F42" s="389"/>
    </row>
    <row r="43" spans="1:6" x14ac:dyDescent="0.2">
      <c r="A43" s="317"/>
      <c r="C43" s="319"/>
      <c r="E43" s="300"/>
      <c r="F43" s="389"/>
    </row>
    <row r="44" spans="1:6" s="587" customFormat="1" x14ac:dyDescent="0.2">
      <c r="A44" s="582">
        <v>3300.2</v>
      </c>
      <c r="B44" s="583" t="s">
        <v>1128</v>
      </c>
      <c r="C44" s="584"/>
      <c r="D44" s="584"/>
      <c r="E44" s="585"/>
      <c r="F44" s="586">
        <v>0</v>
      </c>
    </row>
    <row r="45" spans="1:6" s="587" customFormat="1" x14ac:dyDescent="0.2">
      <c r="A45" s="582"/>
      <c r="B45" s="583"/>
      <c r="C45" s="584"/>
      <c r="D45" s="584"/>
      <c r="E45" s="585"/>
      <c r="F45" s="586"/>
    </row>
    <row r="46" spans="1:6" s="589" customFormat="1" ht="76.5" x14ac:dyDescent="0.2">
      <c r="A46" s="582" t="s">
        <v>1131</v>
      </c>
      <c r="B46" s="588" t="s">
        <v>1130</v>
      </c>
      <c r="C46" s="589" t="s">
        <v>1129</v>
      </c>
      <c r="D46" s="584">
        <v>320</v>
      </c>
      <c r="E46" s="584"/>
      <c r="F46" s="586">
        <f t="shared" ref="F46" si="3">$D46*E46</f>
        <v>0</v>
      </c>
    </row>
    <row r="47" spans="1:6" x14ac:dyDescent="0.2">
      <c r="A47" s="317"/>
      <c r="C47" s="319"/>
      <c r="E47" s="300"/>
      <c r="F47" s="1"/>
    </row>
    <row r="76" spans="6:6" x14ac:dyDescent="0.2">
      <c r="F76" s="389">
        <f>SUM(F40:F47)</f>
        <v>0</v>
      </c>
    </row>
  </sheetData>
  <sheetProtection algorithmName="SHA-512" hashValue="lR2212gAnmzketoBqwzkoEZjwDViIFP77/07f6w88He82Ai9JgcbYqrNfMdS7nIOnb3aJ8t5TnSTuYtMIrUV+w==" saltValue="ZjQR5tA4wBGULl6JkccRfA==" spinCount="100000" sheet="1" objects="1" scenarios="1"/>
  <phoneticPr fontId="0" type="noConversion"/>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3.&amp;P&amp;R&amp;12Carried to Collection ____________ &amp;10
Date: &amp;D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showZeros="0"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'3 - Concrete'!A1</f>
        <v>0</v>
      </c>
      <c r="B1" s="256"/>
      <c r="C1" s="257"/>
      <c r="D1" s="258"/>
      <c r="E1" s="259"/>
      <c r="F1" s="259"/>
    </row>
    <row r="2" spans="1:6" s="9" customFormat="1" x14ac:dyDescent="0.2">
      <c r="A2" s="255">
        <f>'3 - Concrete'!A2</f>
        <v>0</v>
      </c>
      <c r="B2" s="256"/>
      <c r="C2" s="257"/>
      <c r="D2" s="258"/>
      <c r="E2" s="259"/>
      <c r="F2" s="259"/>
    </row>
    <row r="3" spans="1:6" s="9" customFormat="1" x14ac:dyDescent="0.2">
      <c r="A3" s="255">
        <f>'3 - Concrete'!A3</f>
        <v>0</v>
      </c>
      <c r="B3" s="256"/>
      <c r="C3" s="257"/>
      <c r="D3" s="258"/>
      <c r="E3" s="259"/>
      <c r="F3" s="259"/>
    </row>
    <row r="4" spans="1:6" s="10" customFormat="1" x14ac:dyDescent="0.2">
      <c r="A4" s="261">
        <f>'3 - Concrete'!A4</f>
        <v>0</v>
      </c>
      <c r="B4" s="262"/>
      <c r="C4" s="263"/>
      <c r="D4" s="263"/>
      <c r="E4" s="263"/>
      <c r="F4" s="263"/>
    </row>
    <row r="5" spans="1:6" s="10" customFormat="1" x14ac:dyDescent="0.2">
      <c r="A5" s="265" t="str">
        <f>'3 - Concrete'!A5</f>
        <v>LEBANESE RED CROSS</v>
      </c>
      <c r="B5" s="303"/>
      <c r="C5" s="303"/>
      <c r="D5" s="304"/>
      <c r="E5" s="305"/>
      <c r="F5" s="306" t="str">
        <f>'3 - Concrete'!F5</f>
        <v>Bill of Quantities</v>
      </c>
    </row>
    <row r="6" spans="1:6" s="10" customFormat="1" x14ac:dyDescent="0.2">
      <c r="A6" s="271" t="str">
        <f>'3 - Concrete'!A6</f>
        <v>BTS ANTELIAS</v>
      </c>
      <c r="B6" s="272"/>
      <c r="C6" s="272"/>
      <c r="D6" s="273"/>
      <c r="E6" s="274"/>
      <c r="F6" s="275" t="str">
        <f>'3 - Concrete'!F6</f>
        <v>Division 3: Concrete Works</v>
      </c>
    </row>
    <row r="7" spans="1:6" s="10" customFormat="1" x14ac:dyDescent="0.2">
      <c r="A7" s="271" t="str">
        <f>'3 - Concrete'!A7</f>
        <v>LEBANON</v>
      </c>
      <c r="B7" s="272"/>
      <c r="C7" s="272"/>
      <c r="D7" s="273"/>
      <c r="E7" s="274"/>
      <c r="F7" s="275">
        <f>'3 - Concrete'!F7</f>
        <v>0</v>
      </c>
    </row>
    <row r="8" spans="1:6" s="10" customFormat="1" x14ac:dyDescent="0.2">
      <c r="A8" s="276">
        <f>'3 - Concrete'!A8</f>
        <v>0</v>
      </c>
      <c r="B8" s="277"/>
      <c r="C8" s="277"/>
      <c r="D8" s="278"/>
      <c r="E8" s="279"/>
      <c r="F8" s="280">
        <f>'3 - Concrete'!F8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151</v>
      </c>
      <c r="F12" s="377" t="str">
        <f>Summary!$G$12</f>
        <v>Amount (US $)</v>
      </c>
    </row>
    <row r="13" spans="1:6" s="17" customFormat="1" x14ac:dyDescent="0.2">
      <c r="A13" s="378"/>
      <c r="B13" s="372"/>
      <c r="C13" s="379"/>
      <c r="D13" s="379"/>
      <c r="E13" s="379"/>
      <c r="F13" s="372"/>
    </row>
    <row r="14" spans="1:6" s="17" customFormat="1" ht="20.25" x14ac:dyDescent="0.2">
      <c r="A14" s="378" t="str">
        <f t="shared" ref="A14:A15" si="0">$E$12&amp;E14&amp;" "&amp;$D$12</f>
        <v>3.1 ……………………………………………………………………………………….……………………………………………………………………………………….</v>
      </c>
      <c r="B14" s="371"/>
      <c r="C14" s="380"/>
      <c r="D14" s="381"/>
      <c r="E14" s="382">
        <f t="shared" ref="E14:E15" si="1">E13+1</f>
        <v>1</v>
      </c>
      <c r="F14" s="383">
        <f>'3 - Concrete'!F37</f>
        <v>0</v>
      </c>
    </row>
    <row r="15" spans="1:6" s="17" customFormat="1" ht="20.25" x14ac:dyDescent="0.2">
      <c r="A15" s="378" t="str">
        <f t="shared" si="0"/>
        <v>3.2 ……………………………………………………………………………………….……………………………………………………………………………………….</v>
      </c>
      <c r="B15" s="371"/>
      <c r="C15" s="380"/>
      <c r="D15" s="381"/>
      <c r="E15" s="382">
        <f t="shared" si="1"/>
        <v>2</v>
      </c>
      <c r="F15" s="383">
        <f>'3 - Concrete'!F76</f>
        <v>0</v>
      </c>
    </row>
    <row r="16" spans="1:6" s="17" customFormat="1" x14ac:dyDescent="0.2">
      <c r="A16" s="370"/>
      <c r="B16" s="286"/>
      <c r="C16" s="286"/>
      <c r="D16" s="381"/>
      <c r="E16" s="372"/>
      <c r="F16" s="372"/>
    </row>
    <row r="17" spans="1:6" s="17" customFormat="1" ht="20.25" x14ac:dyDescent="0.2">
      <c r="A17" s="370"/>
      <c r="B17" s="380"/>
      <c r="C17" s="384" t="str">
        <f>"Total Carried to "&amp;Summary!$A$10</f>
        <v>Total Carried to Summary</v>
      </c>
      <c r="D17" s="381" t="s">
        <v>32</v>
      </c>
      <c r="E17" s="372"/>
      <c r="F17" s="385">
        <f>SUM(F14:F16)</f>
        <v>0</v>
      </c>
    </row>
    <row r="18" spans="1:6" x14ac:dyDescent="0.2">
      <c r="E18" s="372"/>
      <c r="F18" s="387"/>
    </row>
  </sheetData>
  <sheetProtection algorithmName="SHA-512" hashValue="ISij6h12TJAWxN4dM+8jhmuDktC+q4uvF9ieD/Xo6oimIh64yStrI4spHULwV5qCx+xFjB4n8FP/9foFTZ46Sg==" saltValue="QuuEZOQzIKAw1MtuC1cvdg==" spinCount="100000" sheet="1" objects="1" scenarios="1"/>
  <phoneticPr fontId="0" type="noConversion"/>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3.&amp;P&amp;RDate: &amp;D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'4 - Masonry'!$F$6</f>
        <v>Division 4: Masonry</v>
      </c>
      <c r="B1" s="232"/>
      <c r="C1" s="232"/>
      <c r="D1" s="232"/>
      <c r="E1" s="233"/>
      <c r="F1" s="233"/>
      <c r="G1" s="234"/>
      <c r="H1" s="234"/>
      <c r="I1" s="234"/>
      <c r="J1" s="234"/>
    </row>
  </sheetData>
  <sheetProtection algorithmName="SHA-512" hashValue="55hCNcmUn1zs3gkbGdqhe7ktf+SzCqIpbXBRnrbKJsqCjxlUYPFS0P7r3yzsJrqz+ufA3+tiXYNKoedDjAJg6g==" saltValue="RQwKcELwIZW4kpXdzud3Tg=="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showGridLines="0" showZeros="0" view="pageBreakPreview" zoomScaleNormal="100" zoomScaleSheetLayoutView="100" workbookViewId="0"/>
  </sheetViews>
  <sheetFormatPr defaultRowHeight="12.75" x14ac:dyDescent="0.2"/>
  <cols>
    <col min="1" max="1" width="10.33203125" style="400" customWidth="1"/>
    <col min="2" max="2" width="48.83203125" style="359" customWidth="1"/>
    <col min="3" max="3" width="6.33203125" style="401" customWidth="1"/>
    <col min="4" max="4" width="10.83203125" style="319" customWidth="1"/>
    <col min="5" max="5" width="9.83203125" style="2" customWidth="1"/>
    <col min="6" max="6" width="12.83203125" style="3" customWidth="1"/>
    <col min="7" max="16384" width="9.33203125" style="1"/>
  </cols>
  <sheetData>
    <row r="1" spans="1:6" s="9" customFormat="1" x14ac:dyDescent="0.2">
      <c r="A1" s="255">
        <f>'Table of Contents'!A1</f>
        <v>0</v>
      </c>
      <c r="B1" s="256"/>
      <c r="C1" s="257"/>
      <c r="D1" s="258"/>
      <c r="E1" s="25"/>
      <c r="F1" s="25"/>
    </row>
    <row r="2" spans="1:6" s="9" customFormat="1" x14ac:dyDescent="0.2">
      <c r="A2" s="255">
        <f>'Table of Contents'!A2</f>
        <v>0</v>
      </c>
      <c r="B2" s="256"/>
      <c r="C2" s="257"/>
      <c r="D2" s="258"/>
      <c r="E2" s="25"/>
      <c r="F2" s="25"/>
    </row>
    <row r="3" spans="1:6" s="9" customFormat="1" x14ac:dyDescent="0.2">
      <c r="A3" s="255">
        <f>'Table of Contents'!A3</f>
        <v>0</v>
      </c>
      <c r="B3" s="256"/>
      <c r="C3" s="257"/>
      <c r="D3" s="258"/>
      <c r="E3" s="25"/>
      <c r="F3" s="25"/>
    </row>
    <row r="4" spans="1:6" s="10" customFormat="1" x14ac:dyDescent="0.2">
      <c r="A4" s="261">
        <f>'Table of Contents'!A4</f>
        <v>0</v>
      </c>
      <c r="B4" s="262"/>
      <c r="C4" s="263"/>
      <c r="D4" s="263"/>
      <c r="E4" s="26"/>
      <c r="F4" s="26"/>
    </row>
    <row r="5" spans="1:6" s="10" customFormat="1" x14ac:dyDescent="0.2">
      <c r="A5" s="265" t="str">
        <f>'Table of Contents'!A5</f>
        <v>LEBANESE RED CROSS</v>
      </c>
      <c r="B5" s="303"/>
      <c r="C5" s="303"/>
      <c r="D5" s="304"/>
      <c r="E5" s="31"/>
      <c r="F5" s="299" t="str">
        <f>'Table of Contents'!G5</f>
        <v>Bill of Quantities</v>
      </c>
    </row>
    <row r="6" spans="1:6" s="10" customFormat="1" x14ac:dyDescent="0.2">
      <c r="A6" s="271" t="str">
        <f>'Table of Contents'!A6</f>
        <v>BTS ANTELIAS</v>
      </c>
      <c r="B6" s="272"/>
      <c r="C6" s="272"/>
      <c r="D6" s="273"/>
      <c r="E6" s="27"/>
      <c r="F6" s="28" t="str">
        <f>'Table of Contents'!$A$18</f>
        <v>Division 4: Masonry</v>
      </c>
    </row>
    <row r="7" spans="1:6" s="10" customFormat="1" x14ac:dyDescent="0.2">
      <c r="A7" s="271" t="str">
        <f>'Table of Contents'!A7</f>
        <v>LEBANON</v>
      </c>
      <c r="B7" s="272"/>
      <c r="C7" s="272"/>
      <c r="D7" s="273"/>
      <c r="E7" s="27"/>
      <c r="F7" s="28"/>
    </row>
    <row r="8" spans="1:6" s="10" customFormat="1" x14ac:dyDescent="0.2">
      <c r="A8" s="276">
        <f>'Table of Contents'!A8</f>
        <v>0</v>
      </c>
      <c r="B8" s="277"/>
      <c r="C8" s="277"/>
      <c r="D8" s="278"/>
      <c r="E8" s="29"/>
      <c r="F8" s="30"/>
    </row>
    <row r="9" spans="1:6" s="13" customFormat="1" x14ac:dyDescent="0.2">
      <c r="A9" s="307" t="s">
        <v>132</v>
      </c>
      <c r="B9" s="308" t="s">
        <v>133</v>
      </c>
      <c r="C9" s="309" t="s">
        <v>134</v>
      </c>
      <c r="D9" s="310" t="s">
        <v>19</v>
      </c>
      <c r="E9" s="11" t="s">
        <v>20</v>
      </c>
      <c r="F9" s="11" t="s">
        <v>197</v>
      </c>
    </row>
    <row r="10" spans="1:6" s="13" customFormat="1" x14ac:dyDescent="0.2">
      <c r="A10" s="312"/>
      <c r="B10" s="313"/>
      <c r="C10" s="314"/>
      <c r="D10" s="315" t="s">
        <v>71</v>
      </c>
      <c r="E10" s="12" t="str">
        <f>Summary!$G$13</f>
        <v>(US $)</v>
      </c>
      <c r="F10" s="12" t="str">
        <f>E10</f>
        <v>(US $)</v>
      </c>
    </row>
    <row r="11" spans="1:6" x14ac:dyDescent="0.2">
      <c r="A11" s="394"/>
      <c r="B11" s="318"/>
      <c r="C11" s="319"/>
      <c r="E11" s="300"/>
      <c r="F11" s="300"/>
    </row>
    <row r="12" spans="1:6" x14ac:dyDescent="0.2">
      <c r="A12" s="390">
        <v>4810</v>
      </c>
      <c r="B12" s="347" t="s">
        <v>67</v>
      </c>
      <c r="C12" s="348"/>
      <c r="E12" s="300"/>
      <c r="F12" s="389">
        <f t="shared" ref="F12:F28" si="0">$D12*E12</f>
        <v>0</v>
      </c>
    </row>
    <row r="13" spans="1:6" x14ac:dyDescent="0.2">
      <c r="A13" s="317"/>
      <c r="C13" s="319"/>
      <c r="E13" s="300"/>
      <c r="F13" s="389">
        <f t="shared" si="0"/>
        <v>0</v>
      </c>
    </row>
    <row r="14" spans="1:6" ht="76.5" x14ac:dyDescent="0.2">
      <c r="A14" s="395" t="s">
        <v>212</v>
      </c>
      <c r="B14" s="396" t="s">
        <v>117</v>
      </c>
      <c r="C14" s="319"/>
      <c r="E14" s="300"/>
      <c r="F14" s="389">
        <f t="shared" si="0"/>
        <v>0</v>
      </c>
    </row>
    <row r="15" spans="1:6" x14ac:dyDescent="0.2">
      <c r="A15" s="391">
        <f>A12+0.1</f>
        <v>4810.1000000000004</v>
      </c>
      <c r="B15" s="351" t="s">
        <v>158</v>
      </c>
      <c r="C15" s="348"/>
      <c r="E15" s="300"/>
      <c r="F15" s="389">
        <f t="shared" si="0"/>
        <v>0</v>
      </c>
    </row>
    <row r="16" spans="1:6" ht="153" x14ac:dyDescent="0.2">
      <c r="A16" s="391"/>
      <c r="B16" s="359" t="s">
        <v>236</v>
      </c>
      <c r="C16" s="348"/>
      <c r="E16" s="300"/>
      <c r="F16" s="389">
        <f t="shared" si="0"/>
        <v>0</v>
      </c>
    </row>
    <row r="17" spans="1:6" x14ac:dyDescent="0.2">
      <c r="A17" s="391" t="s">
        <v>116</v>
      </c>
      <c r="B17" s="359" t="s">
        <v>118</v>
      </c>
      <c r="C17" s="319" t="s">
        <v>196</v>
      </c>
      <c r="D17" s="319">
        <v>3</v>
      </c>
      <c r="E17" s="300"/>
      <c r="F17" s="389">
        <f t="shared" si="0"/>
        <v>0</v>
      </c>
    </row>
    <row r="18" spans="1:6" x14ac:dyDescent="0.2">
      <c r="A18" s="317"/>
      <c r="B18" s="356" t="s">
        <v>149</v>
      </c>
      <c r="C18" s="319"/>
      <c r="E18" s="300"/>
      <c r="F18" s="389">
        <f t="shared" si="0"/>
        <v>0</v>
      </c>
    </row>
    <row r="19" spans="1:6" x14ac:dyDescent="0.2">
      <c r="A19" s="317"/>
      <c r="B19" s="357"/>
      <c r="C19" s="319"/>
      <c r="E19" s="300"/>
      <c r="F19" s="389">
        <f t="shared" si="0"/>
        <v>0</v>
      </c>
    </row>
    <row r="20" spans="1:6" x14ac:dyDescent="0.2">
      <c r="A20" s="317"/>
      <c r="C20" s="319"/>
      <c r="E20" s="300"/>
      <c r="F20" s="389">
        <f t="shared" si="0"/>
        <v>0</v>
      </c>
    </row>
    <row r="21" spans="1:6" x14ac:dyDescent="0.2">
      <c r="A21" s="391" t="s">
        <v>392</v>
      </c>
      <c r="B21" s="359" t="s">
        <v>9</v>
      </c>
      <c r="C21" s="319" t="s">
        <v>196</v>
      </c>
      <c r="D21" s="319">
        <v>372</v>
      </c>
      <c r="E21" s="300"/>
      <c r="F21" s="389">
        <f t="shared" si="0"/>
        <v>0</v>
      </c>
    </row>
    <row r="22" spans="1:6" x14ac:dyDescent="0.2">
      <c r="A22" s="317"/>
      <c r="B22" s="356" t="s">
        <v>149</v>
      </c>
      <c r="C22" s="319"/>
      <c r="E22" s="300"/>
      <c r="F22" s="389">
        <f t="shared" si="0"/>
        <v>0</v>
      </c>
    </row>
    <row r="23" spans="1:6" x14ac:dyDescent="0.2">
      <c r="A23" s="317"/>
      <c r="B23" s="357"/>
      <c r="C23" s="319"/>
      <c r="E23" s="300"/>
      <c r="F23" s="389">
        <f t="shared" si="0"/>
        <v>0</v>
      </c>
    </row>
    <row r="24" spans="1:6" x14ac:dyDescent="0.2">
      <c r="A24" s="317"/>
      <c r="C24" s="319"/>
      <c r="E24" s="300"/>
      <c r="F24" s="389">
        <f t="shared" si="0"/>
        <v>0</v>
      </c>
    </row>
    <row r="25" spans="1:6" x14ac:dyDescent="0.2">
      <c r="A25" s="391" t="s">
        <v>84</v>
      </c>
      <c r="B25" s="359" t="s">
        <v>29</v>
      </c>
      <c r="C25" s="319" t="s">
        <v>196</v>
      </c>
      <c r="D25" s="319">
        <v>100</v>
      </c>
      <c r="E25" s="300"/>
      <c r="F25" s="389">
        <f t="shared" si="0"/>
        <v>0</v>
      </c>
    </row>
    <row r="26" spans="1:6" x14ac:dyDescent="0.2">
      <c r="A26" s="317"/>
      <c r="B26" s="356" t="s">
        <v>149</v>
      </c>
      <c r="C26" s="319"/>
      <c r="E26" s="300"/>
      <c r="F26" s="389">
        <f t="shared" si="0"/>
        <v>0</v>
      </c>
    </row>
    <row r="27" spans="1:6" x14ac:dyDescent="0.2">
      <c r="A27" s="317"/>
      <c r="B27" s="357"/>
      <c r="C27" s="319"/>
      <c r="E27" s="300"/>
      <c r="F27" s="389">
        <f t="shared" si="0"/>
        <v>0</v>
      </c>
    </row>
    <row r="28" spans="1:6" x14ac:dyDescent="0.2">
      <c r="A28" s="317"/>
      <c r="C28" s="319"/>
      <c r="E28" s="300"/>
      <c r="F28" s="389">
        <f t="shared" si="0"/>
        <v>0</v>
      </c>
    </row>
    <row r="29" spans="1:6" x14ac:dyDescent="0.2">
      <c r="A29" s="317"/>
      <c r="C29" s="319"/>
      <c r="E29" s="300"/>
      <c r="F29" s="389">
        <f>SUM(F16:F28)</f>
        <v>0</v>
      </c>
    </row>
  </sheetData>
  <sheetProtection algorithmName="SHA-512" hashValue="gBWr1h/6RvdwVOm4+wwfxKFU52lh0p/AQ3t24KrJRpSJqD6lzhUfw7o6hGwzNfcOUn7YM9xK8QVuiHF6WY6OMw==" saltValue="RyVhkLJyrZB9cUieN/VVWQ==" spinCount="100000" sheet="1" objects="1" scenarios="1"/>
  <phoneticPr fontId="0" type="noConversion"/>
  <pageMargins left="0.74803149606299213" right="0.55118110236220474" top="0.19685039370078741" bottom="0.98425196850393704" header="0.51181102362204722" footer="0.51181102362204722"/>
  <pageSetup paperSize="9" orientation="portrait" useFirstPageNumber="1" r:id="rId1"/>
  <headerFooter alignWithMargins="0">
    <oddFooter>&amp;L&amp;F&amp;C&amp;"Times New Roman,Bold"&amp;12_________________________________________________________________________________&amp;"Times New Roman,Regular"&amp;10
4.&amp;P&amp;R&amp;12Carried to Collection ____________ &amp;10
Date: &amp;D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showZeros="0"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'4 - Masonry'!A1</f>
        <v>0</v>
      </c>
      <c r="B1" s="256"/>
      <c r="C1" s="257"/>
      <c r="D1" s="258"/>
      <c r="E1" s="259"/>
      <c r="F1" s="259"/>
    </row>
    <row r="2" spans="1:6" s="9" customFormat="1" x14ac:dyDescent="0.2">
      <c r="A2" s="255">
        <f>'4 - Masonry'!A2</f>
        <v>0</v>
      </c>
      <c r="B2" s="256"/>
      <c r="C2" s="257"/>
      <c r="D2" s="258"/>
      <c r="E2" s="259"/>
      <c r="F2" s="259"/>
    </row>
    <row r="3" spans="1:6" s="9" customFormat="1" x14ac:dyDescent="0.2">
      <c r="A3" s="255">
        <f>'4 - Masonry'!A3</f>
        <v>0</v>
      </c>
      <c r="B3" s="256"/>
      <c r="C3" s="257"/>
      <c r="D3" s="258"/>
      <c r="E3" s="259"/>
      <c r="F3" s="259"/>
    </row>
    <row r="4" spans="1:6" s="10" customFormat="1" x14ac:dyDescent="0.2">
      <c r="A4" s="261">
        <f>'4 - Masonry'!A4</f>
        <v>0</v>
      </c>
      <c r="B4" s="262"/>
      <c r="C4" s="263"/>
      <c r="D4" s="263"/>
      <c r="E4" s="263"/>
      <c r="F4" s="263"/>
    </row>
    <row r="5" spans="1:6" s="10" customFormat="1" x14ac:dyDescent="0.2">
      <c r="A5" s="265" t="str">
        <f>'4 - Masonry'!A5</f>
        <v>LEBANESE RED CROSS</v>
      </c>
      <c r="B5" s="303"/>
      <c r="C5" s="303"/>
      <c r="D5" s="304"/>
      <c r="E5" s="305"/>
      <c r="F5" s="306" t="str">
        <f>'4 - Masonry'!F5</f>
        <v>Bill of Quantities</v>
      </c>
    </row>
    <row r="6" spans="1:6" s="10" customFormat="1" x14ac:dyDescent="0.2">
      <c r="A6" s="271" t="str">
        <f>'4 - Masonry'!A6</f>
        <v>BTS ANTELIAS</v>
      </c>
      <c r="B6" s="272"/>
      <c r="C6" s="272"/>
      <c r="D6" s="273"/>
      <c r="E6" s="274"/>
      <c r="F6" s="275" t="str">
        <f>'4 - Masonry'!F6</f>
        <v>Division 4: Masonry</v>
      </c>
    </row>
    <row r="7" spans="1:6" s="10" customFormat="1" x14ac:dyDescent="0.2">
      <c r="A7" s="271" t="str">
        <f>'4 - Masonry'!A7</f>
        <v>LEBANON</v>
      </c>
      <c r="B7" s="272"/>
      <c r="C7" s="272"/>
      <c r="D7" s="273"/>
      <c r="E7" s="274"/>
      <c r="F7" s="275">
        <f>'4 - Masonry'!F7</f>
        <v>0</v>
      </c>
    </row>
    <row r="8" spans="1:6" s="10" customFormat="1" x14ac:dyDescent="0.2">
      <c r="A8" s="276">
        <f>'4 - Masonry'!A8</f>
        <v>0</v>
      </c>
      <c r="B8" s="277"/>
      <c r="C8" s="277"/>
      <c r="D8" s="278"/>
      <c r="E8" s="279"/>
      <c r="F8" s="280">
        <f>'4 - Masonry'!F8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105</v>
      </c>
      <c r="F12" s="377" t="str">
        <f>Summary!$G$12</f>
        <v>Amount (US $)</v>
      </c>
    </row>
    <row r="13" spans="1:6" s="17" customFormat="1" x14ac:dyDescent="0.2">
      <c r="A13" s="378"/>
      <c r="B13" s="372"/>
      <c r="C13" s="379"/>
      <c r="D13" s="379"/>
      <c r="E13" s="379"/>
      <c r="F13" s="372"/>
    </row>
    <row r="14" spans="1:6" s="17" customFormat="1" ht="20.25" x14ac:dyDescent="0.2">
      <c r="A14" s="378" t="str">
        <f t="shared" ref="A14" si="0">$E$12&amp;E14&amp;" "&amp;$D$12</f>
        <v>4.1 ……………………………………………………………………………………….……………………………………………………………………………………….</v>
      </c>
      <c r="B14" s="371"/>
      <c r="C14" s="380"/>
      <c r="D14" s="381"/>
      <c r="E14" s="382">
        <f>E13+1</f>
        <v>1</v>
      </c>
      <c r="F14" s="383">
        <f>'4 - Masonry'!F29</f>
        <v>0</v>
      </c>
    </row>
    <row r="15" spans="1:6" s="17" customFormat="1" x14ac:dyDescent="0.2">
      <c r="A15" s="370"/>
      <c r="B15" s="286"/>
      <c r="C15" s="286"/>
      <c r="D15" s="287"/>
      <c r="E15" s="372"/>
      <c r="F15" s="372"/>
    </row>
    <row r="16" spans="1:6" s="17" customFormat="1" x14ac:dyDescent="0.2">
      <c r="A16" s="370"/>
      <c r="B16" s="286"/>
      <c r="C16" s="286"/>
      <c r="D16" s="381"/>
      <c r="E16" s="372"/>
      <c r="F16" s="372"/>
    </row>
    <row r="17" spans="1:6" s="17" customFormat="1" ht="20.25" x14ac:dyDescent="0.2">
      <c r="A17" s="370"/>
      <c r="B17" s="380"/>
      <c r="C17" s="384" t="str">
        <f>"Total Carried to "&amp;Summary!$A$10</f>
        <v>Total Carried to Summary</v>
      </c>
      <c r="D17" s="381" t="s">
        <v>32</v>
      </c>
      <c r="E17" s="372"/>
      <c r="F17" s="385">
        <f>SUM(F14:F16)</f>
        <v>0</v>
      </c>
    </row>
    <row r="18" spans="1:6" x14ac:dyDescent="0.2">
      <c r="E18" s="372"/>
      <c r="F18" s="387"/>
    </row>
  </sheetData>
  <sheetProtection algorithmName="SHA-512" hashValue="BA1bIDXu6swPRAKnIKQYjB6A2I/yD0SzFZdtlg+w+M+v3y2/7ST3E/igsw01bprZR5MuLw4EqZTmZa8WSPMrHg==" saltValue="tClz4S/oRa5rnY8cB6rWrQ==" spinCount="100000" sheet="1" objects="1" scenarios="1"/>
  <phoneticPr fontId="0" type="noConversion"/>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4.&amp;P&amp;RDate: &amp;D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'6 - Wood and Plastics'!$F$6</f>
        <v>Division 6: Wood and Plastics</v>
      </c>
      <c r="B1" s="232"/>
      <c r="C1" s="232"/>
      <c r="D1" s="232"/>
      <c r="E1" s="233"/>
      <c r="F1" s="233"/>
      <c r="G1" s="234"/>
      <c r="H1" s="234"/>
      <c r="I1" s="234"/>
      <c r="J1" s="234"/>
    </row>
  </sheetData>
  <sheetProtection algorithmName="SHA-512" hashValue="4yHPYo6b/10Z3rOOtCuH0XdNL0rn7YLwv/W+VfPJyuKzcXpp5L3DqHuWXeZQf7CPH7CDaxak18fQby+O0hrLJg==" saltValue="7u0JqCC2ISxnbIKa3YBQdA=="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3"/>
  <sheetViews>
    <sheetView showGridLines="0" showZeros="0" view="pageBreakPreview" zoomScaleNormal="100" zoomScaleSheetLayoutView="100" workbookViewId="0"/>
  </sheetViews>
  <sheetFormatPr defaultRowHeight="12.75" x14ac:dyDescent="0.2"/>
  <cols>
    <col min="1" max="1" width="10.33203125" style="400" customWidth="1"/>
    <col min="2" max="2" width="48.83203125" style="359" customWidth="1"/>
    <col min="3" max="3" width="6.33203125" style="401" customWidth="1"/>
    <col min="4" max="4" width="10.83203125" style="319" customWidth="1"/>
    <col min="5" max="5" width="9.83203125" style="2" customWidth="1"/>
    <col min="6" max="6" width="12.83203125" style="3" customWidth="1"/>
    <col min="7" max="16384" width="9.33203125" style="1"/>
  </cols>
  <sheetData>
    <row r="1" spans="1:6" s="9" customFormat="1" x14ac:dyDescent="0.2">
      <c r="A1" s="255">
        <f>'Table of Contents'!A1</f>
        <v>0</v>
      </c>
      <c r="B1" s="256"/>
      <c r="C1" s="257"/>
      <c r="D1" s="258"/>
      <c r="E1" s="25"/>
      <c r="F1" s="25"/>
    </row>
    <row r="2" spans="1:6" s="9" customFormat="1" x14ac:dyDescent="0.2">
      <c r="A2" s="255">
        <f>'Table of Contents'!A2</f>
        <v>0</v>
      </c>
      <c r="B2" s="256"/>
      <c r="C2" s="257"/>
      <c r="D2" s="258"/>
      <c r="E2" s="25"/>
      <c r="F2" s="25"/>
    </row>
    <row r="3" spans="1:6" s="9" customFormat="1" x14ac:dyDescent="0.2">
      <c r="A3" s="255">
        <f>'Table of Contents'!A3</f>
        <v>0</v>
      </c>
      <c r="B3" s="256"/>
      <c r="C3" s="257"/>
      <c r="D3" s="258"/>
      <c r="E3" s="25"/>
      <c r="F3" s="25"/>
    </row>
    <row r="4" spans="1:6" s="10" customFormat="1" x14ac:dyDescent="0.2">
      <c r="A4" s="261">
        <f>'Table of Contents'!A4</f>
        <v>0</v>
      </c>
      <c r="B4" s="262"/>
      <c r="C4" s="263"/>
      <c r="D4" s="263"/>
      <c r="E4" s="26"/>
      <c r="F4" s="26"/>
    </row>
    <row r="5" spans="1:6" s="10" customFormat="1" x14ac:dyDescent="0.2">
      <c r="A5" s="265" t="str">
        <f>'Table of Contents'!A5</f>
        <v>LEBANESE RED CROSS</v>
      </c>
      <c r="B5" s="303"/>
      <c r="C5" s="303"/>
      <c r="D5" s="304"/>
      <c r="E5" s="31"/>
      <c r="F5" s="299" t="str">
        <f>'Table of Contents'!G5</f>
        <v>Bill of Quantities</v>
      </c>
    </row>
    <row r="6" spans="1:6" s="10" customFormat="1" x14ac:dyDescent="0.2">
      <c r="A6" s="271" t="str">
        <f>'Table of Contents'!A6</f>
        <v>BTS ANTELIAS</v>
      </c>
      <c r="B6" s="272"/>
      <c r="C6" s="272"/>
      <c r="D6" s="273"/>
      <c r="E6" s="27"/>
      <c r="F6" s="28" t="str">
        <f>'Table of Contents'!$A$20</f>
        <v>Division 6: Wood and Plastics</v>
      </c>
    </row>
    <row r="7" spans="1:6" s="10" customFormat="1" x14ac:dyDescent="0.2">
      <c r="A7" s="271" t="str">
        <f>'Table of Contents'!A7</f>
        <v>LEBANON</v>
      </c>
      <c r="B7" s="272"/>
      <c r="C7" s="272"/>
      <c r="D7" s="273"/>
      <c r="E7" s="27"/>
      <c r="F7" s="28"/>
    </row>
    <row r="8" spans="1:6" s="10" customFormat="1" x14ac:dyDescent="0.2">
      <c r="A8" s="276">
        <f>'Table of Contents'!A8</f>
        <v>0</v>
      </c>
      <c r="B8" s="277"/>
      <c r="C8" s="277"/>
      <c r="D8" s="278"/>
      <c r="E8" s="29"/>
      <c r="F8" s="30"/>
    </row>
    <row r="9" spans="1:6" s="13" customFormat="1" x14ac:dyDescent="0.2">
      <c r="A9" s="307" t="s">
        <v>132</v>
      </c>
      <c r="B9" s="308" t="s">
        <v>133</v>
      </c>
      <c r="C9" s="309" t="s">
        <v>134</v>
      </c>
      <c r="D9" s="310" t="s">
        <v>19</v>
      </c>
      <c r="E9" s="11" t="s">
        <v>20</v>
      </c>
      <c r="F9" s="11" t="s">
        <v>197</v>
      </c>
    </row>
    <row r="10" spans="1:6" s="13" customFormat="1" x14ac:dyDescent="0.2">
      <c r="A10" s="312"/>
      <c r="B10" s="313"/>
      <c r="C10" s="314"/>
      <c r="D10" s="315" t="s">
        <v>71</v>
      </c>
      <c r="E10" s="12" t="str">
        <f>Summary!$G$13</f>
        <v>(US $)</v>
      </c>
      <c r="F10" s="12" t="str">
        <f>E10</f>
        <v>(US $)</v>
      </c>
    </row>
    <row r="11" spans="1:6" x14ac:dyDescent="0.2">
      <c r="A11" s="394"/>
      <c r="B11" s="318"/>
      <c r="C11" s="319"/>
      <c r="E11" s="300"/>
      <c r="F11" s="300"/>
    </row>
    <row r="12" spans="1:6" s="13" customFormat="1" x14ac:dyDescent="0.2">
      <c r="A12" s="317"/>
      <c r="B12" s="347" t="s">
        <v>89</v>
      </c>
      <c r="C12" s="319"/>
      <c r="D12" s="319"/>
      <c r="E12" s="300"/>
      <c r="F12" s="389">
        <f t="shared" ref="F12:F159" si="0">$D12*E12</f>
        <v>0</v>
      </c>
    </row>
    <row r="13" spans="1:6" s="13" customFormat="1" ht="93" customHeight="1" x14ac:dyDescent="0.2">
      <c r="A13" s="402" t="s">
        <v>122</v>
      </c>
      <c r="B13" s="396" t="s">
        <v>471</v>
      </c>
      <c r="C13" s="319"/>
      <c r="D13" s="319"/>
      <c r="E13" s="300"/>
      <c r="F13" s="389">
        <f t="shared" si="0"/>
        <v>0</v>
      </c>
    </row>
    <row r="14" spans="1:6" x14ac:dyDescent="0.2">
      <c r="A14" s="390">
        <v>6410</v>
      </c>
      <c r="B14" s="347" t="s">
        <v>307</v>
      </c>
      <c r="C14" s="348"/>
      <c r="E14" s="300"/>
      <c r="F14" s="389">
        <f t="shared" si="0"/>
        <v>0</v>
      </c>
    </row>
    <row r="15" spans="1:6" x14ac:dyDescent="0.2">
      <c r="A15" s="317"/>
      <c r="C15" s="319"/>
      <c r="E15" s="300"/>
      <c r="F15" s="389">
        <f t="shared" si="0"/>
        <v>0</v>
      </c>
    </row>
    <row r="16" spans="1:6" x14ac:dyDescent="0.2">
      <c r="A16" s="391">
        <f>A14+0.1</f>
        <v>6410.1</v>
      </c>
      <c r="B16" s="392" t="s">
        <v>368</v>
      </c>
      <c r="C16" s="348"/>
      <c r="E16" s="300"/>
      <c r="F16" s="389">
        <f t="shared" si="0"/>
        <v>0</v>
      </c>
    </row>
    <row r="17" spans="1:6" ht="30" customHeight="1" x14ac:dyDescent="0.2">
      <c r="A17" s="391"/>
      <c r="B17" s="393" t="s">
        <v>369</v>
      </c>
      <c r="C17" s="348"/>
      <c r="E17" s="300"/>
      <c r="F17" s="389">
        <f t="shared" si="0"/>
        <v>0</v>
      </c>
    </row>
    <row r="18" spans="1:6" ht="25.5" x14ac:dyDescent="0.2">
      <c r="A18" s="403" t="s">
        <v>122</v>
      </c>
      <c r="B18" s="359" t="s">
        <v>381</v>
      </c>
      <c r="C18" s="348"/>
      <c r="E18" s="300"/>
      <c r="F18" s="389">
        <f t="shared" si="0"/>
        <v>0</v>
      </c>
    </row>
    <row r="19" spans="1:6" ht="25.5" x14ac:dyDescent="0.2">
      <c r="A19" s="403" t="s">
        <v>122</v>
      </c>
      <c r="B19" s="393" t="s">
        <v>261</v>
      </c>
      <c r="C19" s="319"/>
      <c r="E19" s="300"/>
      <c r="F19" s="389">
        <f t="shared" si="0"/>
        <v>0</v>
      </c>
    </row>
    <row r="20" spans="1:6" ht="25.5" x14ac:dyDescent="0.2">
      <c r="A20" s="403" t="s">
        <v>122</v>
      </c>
      <c r="B20" s="393" t="s">
        <v>376</v>
      </c>
      <c r="C20" s="319"/>
      <c r="E20" s="300"/>
      <c r="F20" s="389">
        <f t="shared" si="0"/>
        <v>0</v>
      </c>
    </row>
    <row r="21" spans="1:6" x14ac:dyDescent="0.2">
      <c r="A21" s="403" t="s">
        <v>122</v>
      </c>
      <c r="B21" s="393" t="s">
        <v>262</v>
      </c>
      <c r="C21" s="319"/>
      <c r="E21" s="300"/>
      <c r="F21" s="389">
        <f t="shared" si="0"/>
        <v>0</v>
      </c>
    </row>
    <row r="22" spans="1:6" x14ac:dyDescent="0.2">
      <c r="A22" s="403" t="s">
        <v>122</v>
      </c>
      <c r="B22" s="404" t="s">
        <v>38</v>
      </c>
      <c r="C22" s="348"/>
      <c r="E22" s="300"/>
      <c r="F22" s="389">
        <f t="shared" si="0"/>
        <v>0</v>
      </c>
    </row>
    <row r="23" spans="1:6" x14ac:dyDescent="0.2">
      <c r="A23" s="403" t="s">
        <v>122</v>
      </c>
      <c r="B23" s="359" t="s">
        <v>27</v>
      </c>
      <c r="C23" s="348"/>
      <c r="E23" s="300"/>
      <c r="F23" s="389">
        <f t="shared" si="0"/>
        <v>0</v>
      </c>
    </row>
    <row r="24" spans="1:6" ht="25.5" x14ac:dyDescent="0.2">
      <c r="A24" s="403" t="s">
        <v>122</v>
      </c>
      <c r="B24" s="359" t="s">
        <v>270</v>
      </c>
      <c r="C24" s="348"/>
      <c r="E24" s="300"/>
      <c r="F24" s="389">
        <f t="shared" si="0"/>
        <v>0</v>
      </c>
    </row>
    <row r="25" spans="1:6" x14ac:dyDescent="0.2">
      <c r="A25" s="403" t="s">
        <v>122</v>
      </c>
      <c r="B25" s="393" t="s">
        <v>268</v>
      </c>
      <c r="C25" s="348"/>
      <c r="E25" s="300"/>
      <c r="F25" s="389">
        <f t="shared" si="0"/>
        <v>0</v>
      </c>
    </row>
    <row r="26" spans="1:6" ht="25.5" x14ac:dyDescent="0.2">
      <c r="A26" s="403" t="s">
        <v>122</v>
      </c>
      <c r="B26" s="359" t="s">
        <v>271</v>
      </c>
      <c r="C26" s="348"/>
      <c r="E26" s="300"/>
      <c r="F26" s="389">
        <f t="shared" si="0"/>
        <v>0</v>
      </c>
    </row>
    <row r="27" spans="1:6" ht="38.25" x14ac:dyDescent="0.2">
      <c r="A27" s="403" t="s">
        <v>122</v>
      </c>
      <c r="B27" s="359" t="s">
        <v>416</v>
      </c>
      <c r="C27" s="348"/>
      <c r="E27" s="300"/>
      <c r="F27" s="389">
        <f t="shared" si="0"/>
        <v>0</v>
      </c>
    </row>
    <row r="28" spans="1:6" x14ac:dyDescent="0.2">
      <c r="A28" s="391"/>
      <c r="C28" s="348"/>
      <c r="E28" s="300"/>
      <c r="F28" s="389">
        <f t="shared" si="0"/>
        <v>0</v>
      </c>
    </row>
    <row r="29" spans="1:6" ht="63.75" x14ac:dyDescent="0.2">
      <c r="A29" s="391" t="s">
        <v>69</v>
      </c>
      <c r="B29" s="393" t="s">
        <v>370</v>
      </c>
      <c r="C29" s="319" t="s">
        <v>126</v>
      </c>
      <c r="D29" s="398">
        <v>3</v>
      </c>
      <c r="E29" s="300"/>
      <c r="F29" s="389">
        <f t="shared" si="0"/>
        <v>0</v>
      </c>
    </row>
    <row r="30" spans="1:6" x14ac:dyDescent="0.2">
      <c r="A30" s="317"/>
      <c r="B30" s="356" t="s">
        <v>149</v>
      </c>
      <c r="C30" s="319"/>
      <c r="E30" s="300"/>
      <c r="F30" s="389">
        <f t="shared" si="0"/>
        <v>0</v>
      </c>
    </row>
    <row r="31" spans="1:6" x14ac:dyDescent="0.2">
      <c r="A31" s="317"/>
      <c r="B31" s="357"/>
      <c r="C31" s="319"/>
      <c r="E31" s="300"/>
      <c r="F31" s="389">
        <f t="shared" si="0"/>
        <v>0</v>
      </c>
    </row>
    <row r="32" spans="1:6" x14ac:dyDescent="0.2">
      <c r="A32" s="317"/>
      <c r="C32" s="319"/>
      <c r="E32" s="300"/>
      <c r="F32" s="389">
        <f t="shared" si="0"/>
        <v>0</v>
      </c>
    </row>
    <row r="33" spans="1:6" ht="63.75" x14ac:dyDescent="0.2">
      <c r="A33" s="391" t="s">
        <v>217</v>
      </c>
      <c r="B33" s="393" t="s">
        <v>371</v>
      </c>
      <c r="C33" s="319" t="s">
        <v>126</v>
      </c>
      <c r="D33" s="398">
        <v>3.8</v>
      </c>
      <c r="E33" s="300"/>
      <c r="F33" s="389">
        <f t="shared" si="0"/>
        <v>0</v>
      </c>
    </row>
    <row r="34" spans="1:6" x14ac:dyDescent="0.2">
      <c r="A34" s="317"/>
      <c r="B34" s="356" t="s">
        <v>149</v>
      </c>
      <c r="C34" s="319"/>
      <c r="E34" s="300"/>
      <c r="F34" s="389">
        <f t="shared" si="0"/>
        <v>0</v>
      </c>
    </row>
    <row r="35" spans="1:6" x14ac:dyDescent="0.2">
      <c r="A35" s="317"/>
      <c r="B35" s="356"/>
      <c r="C35" s="319"/>
      <c r="E35" s="300"/>
      <c r="F35" s="389"/>
    </row>
    <row r="36" spans="1:6" x14ac:dyDescent="0.2">
      <c r="A36" s="317"/>
      <c r="C36" s="319"/>
      <c r="E36" s="300"/>
      <c r="F36" s="389">
        <f>SUM(F12:F35)</f>
        <v>0</v>
      </c>
    </row>
    <row r="37" spans="1:6" ht="51" x14ac:dyDescent="0.2">
      <c r="A37" s="391" t="s">
        <v>88</v>
      </c>
      <c r="B37" s="393" t="s">
        <v>477</v>
      </c>
      <c r="C37" s="319" t="s">
        <v>126</v>
      </c>
      <c r="D37" s="398">
        <v>2</v>
      </c>
      <c r="E37" s="300"/>
      <c r="F37" s="389">
        <f t="shared" si="0"/>
        <v>0</v>
      </c>
    </row>
    <row r="38" spans="1:6" x14ac:dyDescent="0.2">
      <c r="A38" s="317"/>
      <c r="B38" s="356" t="s">
        <v>149</v>
      </c>
      <c r="C38" s="319"/>
      <c r="E38" s="300"/>
      <c r="F38" s="389">
        <f t="shared" si="0"/>
        <v>0</v>
      </c>
    </row>
    <row r="39" spans="1:6" x14ac:dyDescent="0.2">
      <c r="A39" s="317"/>
      <c r="B39" s="357"/>
      <c r="C39" s="319"/>
      <c r="E39" s="300"/>
      <c r="F39" s="389">
        <f t="shared" si="0"/>
        <v>0</v>
      </c>
    </row>
    <row r="40" spans="1:6" x14ac:dyDescent="0.2">
      <c r="A40" s="317"/>
      <c r="C40" s="319"/>
      <c r="E40" s="300"/>
      <c r="F40" s="389"/>
    </row>
    <row r="41" spans="1:6" ht="51" x14ac:dyDescent="0.2">
      <c r="A41" s="391" t="s">
        <v>292</v>
      </c>
      <c r="B41" s="393" t="s">
        <v>472</v>
      </c>
      <c r="C41" s="319" t="s">
        <v>126</v>
      </c>
      <c r="D41" s="398">
        <v>3</v>
      </c>
      <c r="E41" s="300"/>
      <c r="F41" s="389">
        <f t="shared" ref="F41:F43" si="1">$D41*E41</f>
        <v>0</v>
      </c>
    </row>
    <row r="42" spans="1:6" x14ac:dyDescent="0.2">
      <c r="A42" s="317"/>
      <c r="B42" s="356" t="s">
        <v>149</v>
      </c>
      <c r="C42" s="319"/>
      <c r="E42" s="300"/>
      <c r="F42" s="389">
        <f t="shared" si="1"/>
        <v>0</v>
      </c>
    </row>
    <row r="43" spans="1:6" x14ac:dyDescent="0.2">
      <c r="A43" s="317"/>
      <c r="B43" s="357"/>
      <c r="C43" s="319"/>
      <c r="E43" s="300"/>
      <c r="F43" s="389">
        <f t="shared" si="1"/>
        <v>0</v>
      </c>
    </row>
    <row r="44" spans="1:6" x14ac:dyDescent="0.2">
      <c r="A44" s="317"/>
      <c r="C44" s="319"/>
      <c r="E44" s="300"/>
      <c r="F44" s="389"/>
    </row>
    <row r="45" spans="1:6" ht="51" x14ac:dyDescent="0.2">
      <c r="A45" s="391" t="s">
        <v>293</v>
      </c>
      <c r="B45" s="393" t="s">
        <v>473</v>
      </c>
      <c r="C45" s="319" t="s">
        <v>126</v>
      </c>
      <c r="D45" s="398">
        <v>7</v>
      </c>
      <c r="E45" s="300"/>
      <c r="F45" s="389">
        <f t="shared" ref="F45:F47" si="2">$D45*E45</f>
        <v>0</v>
      </c>
    </row>
    <row r="46" spans="1:6" x14ac:dyDescent="0.2">
      <c r="A46" s="317"/>
      <c r="B46" s="356" t="s">
        <v>149</v>
      </c>
      <c r="C46" s="319"/>
      <c r="E46" s="300"/>
      <c r="F46" s="389">
        <f t="shared" si="2"/>
        <v>0</v>
      </c>
    </row>
    <row r="47" spans="1:6" x14ac:dyDescent="0.2">
      <c r="A47" s="317"/>
      <c r="B47" s="357"/>
      <c r="C47" s="319"/>
      <c r="E47" s="300"/>
      <c r="F47" s="389">
        <f t="shared" si="2"/>
        <v>0</v>
      </c>
    </row>
    <row r="48" spans="1:6" x14ac:dyDescent="0.2">
      <c r="A48" s="317"/>
      <c r="C48" s="319"/>
      <c r="E48" s="300"/>
      <c r="F48" s="389"/>
    </row>
    <row r="49" spans="1:6" ht="51" x14ac:dyDescent="0.2">
      <c r="A49" s="391" t="s">
        <v>294</v>
      </c>
      <c r="B49" s="393" t="s">
        <v>472</v>
      </c>
      <c r="C49" s="319" t="s">
        <v>126</v>
      </c>
      <c r="D49" s="398">
        <v>3</v>
      </c>
      <c r="E49" s="300"/>
      <c r="F49" s="389">
        <f t="shared" ref="F49:F51" si="3">$D49*E49</f>
        <v>0</v>
      </c>
    </row>
    <row r="50" spans="1:6" x14ac:dyDescent="0.2">
      <c r="A50" s="317"/>
      <c r="B50" s="356" t="s">
        <v>149</v>
      </c>
      <c r="C50" s="319"/>
      <c r="E50" s="300"/>
      <c r="F50" s="389">
        <f t="shared" si="3"/>
        <v>0</v>
      </c>
    </row>
    <row r="51" spans="1:6" x14ac:dyDescent="0.2">
      <c r="A51" s="317"/>
      <c r="B51" s="357"/>
      <c r="C51" s="319"/>
      <c r="E51" s="300"/>
      <c r="F51" s="389">
        <f t="shared" si="3"/>
        <v>0</v>
      </c>
    </row>
    <row r="52" spans="1:6" x14ac:dyDescent="0.2">
      <c r="A52" s="317"/>
      <c r="C52" s="319"/>
      <c r="E52" s="300"/>
      <c r="F52" s="389"/>
    </row>
    <row r="53" spans="1:6" ht="51" x14ac:dyDescent="0.2">
      <c r="A53" s="391" t="s">
        <v>295</v>
      </c>
      <c r="B53" s="393" t="s">
        <v>473</v>
      </c>
      <c r="C53" s="319" t="s">
        <v>126</v>
      </c>
      <c r="D53" s="398">
        <v>1</v>
      </c>
      <c r="E53" s="300"/>
      <c r="F53" s="389">
        <f t="shared" ref="F53:F55" si="4">$D53*E53</f>
        <v>0</v>
      </c>
    </row>
    <row r="54" spans="1:6" x14ac:dyDescent="0.2">
      <c r="A54" s="317"/>
      <c r="B54" s="356" t="s">
        <v>149</v>
      </c>
      <c r="C54" s="319"/>
      <c r="E54" s="300"/>
      <c r="F54" s="389">
        <f t="shared" si="4"/>
        <v>0</v>
      </c>
    </row>
    <row r="55" spans="1:6" x14ac:dyDescent="0.2">
      <c r="A55" s="317"/>
      <c r="B55" s="357"/>
      <c r="C55" s="319"/>
      <c r="E55" s="300"/>
      <c r="F55" s="389">
        <f t="shared" si="4"/>
        <v>0</v>
      </c>
    </row>
    <row r="56" spans="1:6" x14ac:dyDescent="0.2">
      <c r="A56" s="317"/>
      <c r="C56" s="319"/>
      <c r="E56" s="300"/>
      <c r="F56" s="389"/>
    </row>
    <row r="57" spans="1:6" ht="51" x14ac:dyDescent="0.2">
      <c r="A57" s="391" t="s">
        <v>296</v>
      </c>
      <c r="B57" s="393" t="s">
        <v>474</v>
      </c>
      <c r="C57" s="319" t="s">
        <v>126</v>
      </c>
      <c r="D57" s="405">
        <v>1.25</v>
      </c>
      <c r="E57" s="300"/>
      <c r="F57" s="389">
        <f t="shared" ref="F57:F59" si="5">$D57*E57</f>
        <v>0</v>
      </c>
    </row>
    <row r="58" spans="1:6" x14ac:dyDescent="0.2">
      <c r="A58" s="317"/>
      <c r="B58" s="356" t="s">
        <v>149</v>
      </c>
      <c r="C58" s="319"/>
      <c r="E58" s="300"/>
      <c r="F58" s="389">
        <f t="shared" si="5"/>
        <v>0</v>
      </c>
    </row>
    <row r="59" spans="1:6" x14ac:dyDescent="0.2">
      <c r="A59" s="317"/>
      <c r="B59" s="357"/>
      <c r="C59" s="319"/>
      <c r="E59" s="300"/>
      <c r="F59" s="389">
        <f t="shared" si="5"/>
        <v>0</v>
      </c>
    </row>
    <row r="60" spans="1:6" x14ac:dyDescent="0.2">
      <c r="A60" s="317"/>
      <c r="C60" s="319"/>
      <c r="E60" s="300"/>
      <c r="F60" s="389">
        <f>SUM(F37:F58)</f>
        <v>0</v>
      </c>
    </row>
    <row r="61" spans="1:6" ht="51" x14ac:dyDescent="0.2">
      <c r="A61" s="391" t="s">
        <v>297</v>
      </c>
      <c r="B61" s="393" t="s">
        <v>475</v>
      </c>
      <c r="C61" s="319" t="s">
        <v>126</v>
      </c>
      <c r="D61" s="398">
        <v>1</v>
      </c>
      <c r="E61" s="300"/>
      <c r="F61" s="389">
        <f t="shared" ref="F61:F63" si="6">$D61*E61</f>
        <v>0</v>
      </c>
    </row>
    <row r="62" spans="1:6" x14ac:dyDescent="0.2">
      <c r="A62" s="317"/>
      <c r="B62" s="356" t="s">
        <v>149</v>
      </c>
      <c r="C62" s="319"/>
      <c r="E62" s="300"/>
      <c r="F62" s="389">
        <f t="shared" si="6"/>
        <v>0</v>
      </c>
    </row>
    <row r="63" spans="1:6" x14ac:dyDescent="0.2">
      <c r="A63" s="317"/>
      <c r="B63" s="357"/>
      <c r="C63" s="319"/>
      <c r="E63" s="300"/>
      <c r="F63" s="389">
        <f t="shared" si="6"/>
        <v>0</v>
      </c>
    </row>
    <row r="64" spans="1:6" x14ac:dyDescent="0.2">
      <c r="A64" s="317"/>
      <c r="C64" s="319"/>
      <c r="E64" s="300"/>
      <c r="F64" s="389"/>
    </row>
    <row r="65" spans="1:6" ht="51" x14ac:dyDescent="0.2">
      <c r="A65" s="391" t="s">
        <v>298</v>
      </c>
      <c r="B65" s="393" t="s">
        <v>476</v>
      </c>
      <c r="C65" s="319" t="s">
        <v>126</v>
      </c>
      <c r="D65" s="398">
        <v>1.6</v>
      </c>
      <c r="E65" s="300"/>
      <c r="F65" s="389">
        <f t="shared" ref="F65:F67" si="7">$D65*E65</f>
        <v>0</v>
      </c>
    </row>
    <row r="66" spans="1:6" x14ac:dyDescent="0.2">
      <c r="A66" s="317"/>
      <c r="B66" s="356" t="s">
        <v>149</v>
      </c>
      <c r="C66" s="319"/>
      <c r="E66" s="300"/>
      <c r="F66" s="389">
        <f t="shared" si="7"/>
        <v>0</v>
      </c>
    </row>
    <row r="67" spans="1:6" x14ac:dyDescent="0.2">
      <c r="A67" s="317"/>
      <c r="B67" s="357"/>
      <c r="C67" s="319"/>
      <c r="E67" s="300"/>
      <c r="F67" s="389">
        <f t="shared" si="7"/>
        <v>0</v>
      </c>
    </row>
    <row r="68" spans="1:6" x14ac:dyDescent="0.2">
      <c r="A68" s="317"/>
      <c r="C68" s="319"/>
      <c r="E68" s="300"/>
      <c r="F68" s="389"/>
    </row>
    <row r="69" spans="1:6" ht="51" x14ac:dyDescent="0.2">
      <c r="A69" s="391" t="s">
        <v>299</v>
      </c>
      <c r="B69" s="393" t="s">
        <v>478</v>
      </c>
      <c r="C69" s="319" t="s">
        <v>126</v>
      </c>
      <c r="D69" s="398">
        <v>1.6</v>
      </c>
      <c r="E69" s="300"/>
      <c r="F69" s="389">
        <f t="shared" ref="F69:F75" si="8">$D69*E69</f>
        <v>0</v>
      </c>
    </row>
    <row r="70" spans="1:6" x14ac:dyDescent="0.2">
      <c r="A70" s="317"/>
      <c r="B70" s="356" t="s">
        <v>149</v>
      </c>
      <c r="C70" s="319"/>
      <c r="E70" s="300"/>
      <c r="F70" s="389">
        <f t="shared" si="8"/>
        <v>0</v>
      </c>
    </row>
    <row r="71" spans="1:6" x14ac:dyDescent="0.2">
      <c r="A71" s="317"/>
      <c r="B71" s="357"/>
      <c r="C71" s="319"/>
      <c r="E71" s="300"/>
      <c r="F71" s="389">
        <f t="shared" si="8"/>
        <v>0</v>
      </c>
    </row>
    <row r="72" spans="1:6" x14ac:dyDescent="0.2">
      <c r="A72" s="317"/>
      <c r="C72" s="319"/>
      <c r="E72" s="300"/>
      <c r="F72" s="389"/>
    </row>
    <row r="73" spans="1:6" ht="51" x14ac:dyDescent="0.2">
      <c r="A73" s="391" t="s">
        <v>300</v>
      </c>
      <c r="B73" s="393" t="s">
        <v>479</v>
      </c>
      <c r="C73" s="319" t="s">
        <v>126</v>
      </c>
      <c r="D73" s="398">
        <v>1.2</v>
      </c>
      <c r="E73" s="300"/>
      <c r="F73" s="389">
        <f t="shared" si="8"/>
        <v>0</v>
      </c>
    </row>
    <row r="74" spans="1:6" x14ac:dyDescent="0.2">
      <c r="A74" s="317"/>
      <c r="B74" s="356" t="s">
        <v>149</v>
      </c>
      <c r="C74" s="319"/>
      <c r="E74" s="300"/>
      <c r="F74" s="389">
        <f t="shared" si="8"/>
        <v>0</v>
      </c>
    </row>
    <row r="75" spans="1:6" x14ac:dyDescent="0.2">
      <c r="A75" s="317"/>
      <c r="B75" s="357"/>
      <c r="C75" s="319"/>
      <c r="E75" s="300"/>
      <c r="F75" s="389">
        <f t="shared" si="8"/>
        <v>0</v>
      </c>
    </row>
    <row r="76" spans="1:6" x14ac:dyDescent="0.2">
      <c r="A76" s="317"/>
      <c r="C76" s="319"/>
      <c r="E76" s="300"/>
      <c r="F76" s="389"/>
    </row>
    <row r="77" spans="1:6" ht="51" x14ac:dyDescent="0.2">
      <c r="A77" s="391" t="s">
        <v>301</v>
      </c>
      <c r="B77" s="393" t="s">
        <v>480</v>
      </c>
      <c r="C77" s="319" t="s">
        <v>126</v>
      </c>
      <c r="D77" s="398">
        <v>0.9</v>
      </c>
      <c r="E77" s="300"/>
      <c r="F77" s="389">
        <f t="shared" ref="F77:F79" si="9">$D77*E77</f>
        <v>0</v>
      </c>
    </row>
    <row r="78" spans="1:6" x14ac:dyDescent="0.2">
      <c r="A78" s="317"/>
      <c r="B78" s="356" t="s">
        <v>149</v>
      </c>
      <c r="C78" s="319"/>
      <c r="E78" s="300"/>
      <c r="F78" s="389">
        <f t="shared" si="9"/>
        <v>0</v>
      </c>
    </row>
    <row r="79" spans="1:6" x14ac:dyDescent="0.2">
      <c r="A79" s="317"/>
      <c r="B79" s="357"/>
      <c r="C79" s="319"/>
      <c r="E79" s="300"/>
      <c r="F79" s="389">
        <f t="shared" si="9"/>
        <v>0</v>
      </c>
    </row>
    <row r="80" spans="1:6" x14ac:dyDescent="0.2">
      <c r="A80" s="317"/>
      <c r="C80" s="319"/>
      <c r="E80" s="300"/>
      <c r="F80" s="389"/>
    </row>
    <row r="81" spans="1:6" ht="51" x14ac:dyDescent="0.2">
      <c r="A81" s="391" t="s">
        <v>302</v>
      </c>
      <c r="B81" s="393" t="s">
        <v>481</v>
      </c>
      <c r="C81" s="319" t="s">
        <v>126</v>
      </c>
      <c r="D81" s="398">
        <v>1.2</v>
      </c>
      <c r="E81" s="300"/>
      <c r="F81" s="389">
        <f t="shared" ref="F81:F87" si="10">$D81*E81</f>
        <v>0</v>
      </c>
    </row>
    <row r="82" spans="1:6" x14ac:dyDescent="0.2">
      <c r="A82" s="317"/>
      <c r="B82" s="356" t="s">
        <v>149</v>
      </c>
      <c r="C82" s="319"/>
      <c r="E82" s="300"/>
      <c r="F82" s="389">
        <f t="shared" si="10"/>
        <v>0</v>
      </c>
    </row>
    <row r="83" spans="1:6" x14ac:dyDescent="0.2">
      <c r="A83" s="317"/>
      <c r="B83" s="357"/>
      <c r="C83" s="319"/>
      <c r="E83" s="300"/>
      <c r="F83" s="389">
        <f t="shared" si="10"/>
        <v>0</v>
      </c>
    </row>
    <row r="84" spans="1:6" x14ac:dyDescent="0.2">
      <c r="A84" s="317"/>
      <c r="C84" s="319"/>
      <c r="E84" s="300"/>
      <c r="F84" s="389">
        <f>SUM(F61:F82)</f>
        <v>0</v>
      </c>
    </row>
    <row r="85" spans="1:6" ht="51" x14ac:dyDescent="0.2">
      <c r="A85" s="391" t="s">
        <v>303</v>
      </c>
      <c r="B85" s="393" t="s">
        <v>481</v>
      </c>
      <c r="C85" s="319" t="s">
        <v>126</v>
      </c>
      <c r="D85" s="398">
        <v>1</v>
      </c>
      <c r="E85" s="300"/>
      <c r="F85" s="389">
        <f t="shared" si="10"/>
        <v>0</v>
      </c>
    </row>
    <row r="86" spans="1:6" x14ac:dyDescent="0.2">
      <c r="A86" s="317"/>
      <c r="B86" s="356" t="s">
        <v>149</v>
      </c>
      <c r="C86" s="319"/>
      <c r="E86" s="300"/>
      <c r="F86" s="389">
        <f t="shared" si="10"/>
        <v>0</v>
      </c>
    </row>
    <row r="87" spans="1:6" x14ac:dyDescent="0.2">
      <c r="A87" s="317"/>
      <c r="B87" s="357"/>
      <c r="C87" s="319"/>
      <c r="E87" s="300"/>
      <c r="F87" s="389">
        <f t="shared" si="10"/>
        <v>0</v>
      </c>
    </row>
    <row r="88" spans="1:6" ht="51" x14ac:dyDescent="0.2">
      <c r="A88" s="391" t="s">
        <v>308</v>
      </c>
      <c r="B88" s="393" t="s">
        <v>482</v>
      </c>
      <c r="C88" s="319" t="s">
        <v>126</v>
      </c>
      <c r="D88" s="398">
        <v>1.1000000000000001</v>
      </c>
      <c r="E88" s="300"/>
      <c r="F88" s="389">
        <f t="shared" ref="F88:F90" si="11">$D88*E88</f>
        <v>0</v>
      </c>
    </row>
    <row r="89" spans="1:6" x14ac:dyDescent="0.2">
      <c r="A89" s="317"/>
      <c r="B89" s="356" t="s">
        <v>149</v>
      </c>
      <c r="C89" s="319"/>
      <c r="E89" s="300"/>
      <c r="F89" s="389">
        <f t="shared" si="11"/>
        <v>0</v>
      </c>
    </row>
    <row r="90" spans="1:6" x14ac:dyDescent="0.2">
      <c r="A90" s="317"/>
      <c r="B90" s="357"/>
      <c r="C90" s="319"/>
      <c r="E90" s="300"/>
      <c r="F90" s="389">
        <f t="shared" si="11"/>
        <v>0</v>
      </c>
    </row>
    <row r="91" spans="1:6" x14ac:dyDescent="0.2">
      <c r="A91" s="317"/>
      <c r="C91" s="319"/>
      <c r="E91" s="300"/>
      <c r="F91" s="389"/>
    </row>
    <row r="92" spans="1:6" ht="51" x14ac:dyDescent="0.2">
      <c r="A92" s="391" t="s">
        <v>309</v>
      </c>
      <c r="B92" s="393" t="s">
        <v>483</v>
      </c>
      <c r="C92" s="319" t="s">
        <v>126</v>
      </c>
      <c r="D92" s="398">
        <v>1.1000000000000001</v>
      </c>
      <c r="E92" s="300"/>
      <c r="F92" s="389">
        <f t="shared" ref="F92:F98" si="12">$D92*E92</f>
        <v>0</v>
      </c>
    </row>
    <row r="93" spans="1:6" x14ac:dyDescent="0.2">
      <c r="A93" s="317"/>
      <c r="B93" s="356" t="s">
        <v>149</v>
      </c>
      <c r="C93" s="319"/>
      <c r="E93" s="300"/>
      <c r="F93" s="389">
        <f t="shared" si="12"/>
        <v>0</v>
      </c>
    </row>
    <row r="94" spans="1:6" x14ac:dyDescent="0.2">
      <c r="A94" s="317"/>
      <c r="B94" s="357"/>
      <c r="C94" s="319"/>
      <c r="E94" s="300"/>
      <c r="F94" s="389">
        <f t="shared" si="12"/>
        <v>0</v>
      </c>
    </row>
    <row r="95" spans="1:6" x14ac:dyDescent="0.2">
      <c r="A95" s="317"/>
      <c r="C95" s="319"/>
      <c r="E95" s="300"/>
      <c r="F95" s="389"/>
    </row>
    <row r="96" spans="1:6" ht="51" x14ac:dyDescent="0.2">
      <c r="A96" s="391" t="s">
        <v>310</v>
      </c>
      <c r="B96" s="393" t="s">
        <v>484</v>
      </c>
      <c r="C96" s="319" t="s">
        <v>126</v>
      </c>
      <c r="D96" s="398">
        <v>3</v>
      </c>
      <c r="E96" s="300"/>
      <c r="F96" s="389">
        <f t="shared" si="12"/>
        <v>0</v>
      </c>
    </row>
    <row r="97" spans="1:6" x14ac:dyDescent="0.2">
      <c r="A97" s="317"/>
      <c r="B97" s="356" t="s">
        <v>149</v>
      </c>
      <c r="C97" s="319"/>
      <c r="E97" s="300"/>
      <c r="F97" s="389">
        <f t="shared" si="12"/>
        <v>0</v>
      </c>
    </row>
    <row r="98" spans="1:6" x14ac:dyDescent="0.2">
      <c r="A98" s="317"/>
      <c r="B98" s="357"/>
      <c r="C98" s="319"/>
      <c r="E98" s="300"/>
      <c r="F98" s="389">
        <f t="shared" si="12"/>
        <v>0</v>
      </c>
    </row>
    <row r="99" spans="1:6" x14ac:dyDescent="0.2">
      <c r="A99" s="317"/>
      <c r="C99" s="319"/>
      <c r="E99" s="300"/>
      <c r="F99" s="389"/>
    </row>
    <row r="100" spans="1:6" ht="51" x14ac:dyDescent="0.2">
      <c r="A100" s="391" t="s">
        <v>311</v>
      </c>
      <c r="B100" s="393" t="s">
        <v>485</v>
      </c>
      <c r="C100" s="319" t="s">
        <v>126</v>
      </c>
      <c r="D100" s="398">
        <v>3</v>
      </c>
      <c r="E100" s="300"/>
      <c r="F100" s="389">
        <f t="shared" ref="F100:F106" si="13">$D100*E100</f>
        <v>0</v>
      </c>
    </row>
    <row r="101" spans="1:6" x14ac:dyDescent="0.2">
      <c r="A101" s="317"/>
      <c r="B101" s="356" t="s">
        <v>149</v>
      </c>
      <c r="C101" s="319"/>
      <c r="E101" s="300"/>
      <c r="F101" s="389">
        <f t="shared" si="13"/>
        <v>0</v>
      </c>
    </row>
    <row r="102" spans="1:6" x14ac:dyDescent="0.2">
      <c r="A102" s="317"/>
      <c r="B102" s="357"/>
      <c r="C102" s="319"/>
      <c r="E102" s="300"/>
      <c r="F102" s="389">
        <f t="shared" si="13"/>
        <v>0</v>
      </c>
    </row>
    <row r="103" spans="1:6" x14ac:dyDescent="0.2">
      <c r="A103" s="317"/>
      <c r="C103" s="319"/>
      <c r="E103" s="300"/>
      <c r="F103" s="389"/>
    </row>
    <row r="104" spans="1:6" ht="51" x14ac:dyDescent="0.2">
      <c r="A104" s="391" t="s">
        <v>312</v>
      </c>
      <c r="B104" s="393" t="s">
        <v>486</v>
      </c>
      <c r="C104" s="319" t="s">
        <v>126</v>
      </c>
      <c r="D104" s="398">
        <v>2</v>
      </c>
      <c r="E104" s="300"/>
      <c r="F104" s="389">
        <f t="shared" si="13"/>
        <v>0</v>
      </c>
    </row>
    <row r="105" spans="1:6" x14ac:dyDescent="0.2">
      <c r="A105" s="317"/>
      <c r="B105" s="356" t="s">
        <v>149</v>
      </c>
      <c r="C105" s="319"/>
      <c r="E105" s="300"/>
      <c r="F105" s="389">
        <f t="shared" si="13"/>
        <v>0</v>
      </c>
    </row>
    <row r="106" spans="1:6" x14ac:dyDescent="0.2">
      <c r="A106" s="317"/>
      <c r="B106" s="357"/>
      <c r="C106" s="319"/>
      <c r="E106" s="300"/>
      <c r="F106" s="389">
        <f t="shared" si="13"/>
        <v>0</v>
      </c>
    </row>
    <row r="107" spans="1:6" x14ac:dyDescent="0.2">
      <c r="A107" s="317"/>
      <c r="C107" s="319"/>
      <c r="E107" s="300"/>
      <c r="F107" s="389">
        <f>SUM(F85:F104)</f>
        <v>0</v>
      </c>
    </row>
    <row r="108" spans="1:6" ht="51" x14ac:dyDescent="0.2">
      <c r="A108" s="391" t="s">
        <v>313</v>
      </c>
      <c r="B108" s="393" t="s">
        <v>487</v>
      </c>
      <c r="C108" s="319" t="s">
        <v>126</v>
      </c>
      <c r="D108" s="398">
        <v>2.5499999999999998</v>
      </c>
      <c r="E108" s="300"/>
      <c r="F108" s="389">
        <f t="shared" ref="F108:F110" si="14">$D108*E108</f>
        <v>0</v>
      </c>
    </row>
    <row r="109" spans="1:6" x14ac:dyDescent="0.2">
      <c r="A109" s="317"/>
      <c r="B109" s="356" t="s">
        <v>149</v>
      </c>
      <c r="C109" s="319"/>
      <c r="E109" s="300"/>
      <c r="F109" s="389">
        <f t="shared" si="14"/>
        <v>0</v>
      </c>
    </row>
    <row r="110" spans="1:6" x14ac:dyDescent="0.2">
      <c r="A110" s="317"/>
      <c r="B110" s="357"/>
      <c r="C110" s="319"/>
      <c r="E110" s="300"/>
      <c r="F110" s="389">
        <f t="shared" si="14"/>
        <v>0</v>
      </c>
    </row>
    <row r="111" spans="1:6" x14ac:dyDescent="0.2">
      <c r="A111" s="317"/>
      <c r="C111" s="319"/>
      <c r="E111" s="300"/>
      <c r="F111" s="389"/>
    </row>
    <row r="112" spans="1:6" ht="51" x14ac:dyDescent="0.2">
      <c r="A112" s="391" t="s">
        <v>314</v>
      </c>
      <c r="B112" s="393" t="s">
        <v>487</v>
      </c>
      <c r="C112" s="319" t="s">
        <v>126</v>
      </c>
      <c r="D112" s="398">
        <v>2.1</v>
      </c>
      <c r="E112" s="300"/>
      <c r="F112" s="389">
        <f t="shared" ref="F112:F118" si="15">$D112*E112</f>
        <v>0</v>
      </c>
    </row>
    <row r="113" spans="1:6" x14ac:dyDescent="0.2">
      <c r="A113" s="317"/>
      <c r="B113" s="356" t="s">
        <v>149</v>
      </c>
      <c r="C113" s="319"/>
      <c r="E113" s="300"/>
      <c r="F113" s="389">
        <f t="shared" si="15"/>
        <v>0</v>
      </c>
    </row>
    <row r="114" spans="1:6" x14ac:dyDescent="0.2">
      <c r="A114" s="317"/>
      <c r="B114" s="357"/>
      <c r="C114" s="319"/>
      <c r="E114" s="300"/>
      <c r="F114" s="389">
        <f t="shared" si="15"/>
        <v>0</v>
      </c>
    </row>
    <row r="115" spans="1:6" x14ac:dyDescent="0.2">
      <c r="A115" s="317"/>
      <c r="C115" s="319"/>
      <c r="E115" s="300"/>
      <c r="F115" s="389"/>
    </row>
    <row r="116" spans="1:6" ht="51" x14ac:dyDescent="0.2">
      <c r="A116" s="391" t="s">
        <v>393</v>
      </c>
      <c r="B116" s="393" t="s">
        <v>488</v>
      </c>
      <c r="C116" s="319" t="s">
        <v>126</v>
      </c>
      <c r="D116" s="398">
        <v>1</v>
      </c>
      <c r="E116" s="300"/>
      <c r="F116" s="389">
        <f t="shared" si="15"/>
        <v>0</v>
      </c>
    </row>
    <row r="117" spans="1:6" x14ac:dyDescent="0.2">
      <c r="A117" s="317"/>
      <c r="B117" s="356" t="s">
        <v>149</v>
      </c>
      <c r="C117" s="319"/>
      <c r="E117" s="300"/>
      <c r="F117" s="389">
        <f t="shared" si="15"/>
        <v>0</v>
      </c>
    </row>
    <row r="118" spans="1:6" x14ac:dyDescent="0.2">
      <c r="A118" s="317"/>
      <c r="B118" s="357"/>
      <c r="C118" s="319"/>
      <c r="E118" s="300"/>
      <c r="F118" s="389">
        <f t="shared" si="15"/>
        <v>0</v>
      </c>
    </row>
    <row r="119" spans="1:6" x14ac:dyDescent="0.2">
      <c r="A119" s="317"/>
      <c r="C119" s="319"/>
      <c r="E119" s="300"/>
      <c r="F119" s="389"/>
    </row>
    <row r="120" spans="1:6" ht="51" x14ac:dyDescent="0.2">
      <c r="A120" s="391" t="s">
        <v>394</v>
      </c>
      <c r="B120" s="393" t="s">
        <v>489</v>
      </c>
      <c r="C120" s="319" t="s">
        <v>126</v>
      </c>
      <c r="D120" s="398">
        <v>0.8</v>
      </c>
      <c r="E120" s="300"/>
      <c r="F120" s="389">
        <f t="shared" ref="F120:F122" si="16">$D120*E120</f>
        <v>0</v>
      </c>
    </row>
    <row r="121" spans="1:6" x14ac:dyDescent="0.2">
      <c r="A121" s="317"/>
      <c r="B121" s="356" t="s">
        <v>149</v>
      </c>
      <c r="C121" s="319"/>
      <c r="E121" s="300"/>
      <c r="F121" s="389">
        <f t="shared" si="16"/>
        <v>0</v>
      </c>
    </row>
    <row r="122" spans="1:6" x14ac:dyDescent="0.2">
      <c r="A122" s="317"/>
      <c r="B122" s="357"/>
      <c r="C122" s="319"/>
      <c r="E122" s="300"/>
      <c r="F122" s="389">
        <f t="shared" si="16"/>
        <v>0</v>
      </c>
    </row>
    <row r="123" spans="1:6" x14ac:dyDescent="0.2">
      <c r="A123" s="317"/>
      <c r="C123" s="319"/>
      <c r="E123" s="300"/>
      <c r="F123" s="389">
        <f>SUM(F108:F121)</f>
        <v>0</v>
      </c>
    </row>
    <row r="124" spans="1:6" x14ac:dyDescent="0.2">
      <c r="A124" s="391">
        <f>A16+0.1</f>
        <v>6410.2000000000007</v>
      </c>
      <c r="B124" s="392" t="s">
        <v>372</v>
      </c>
      <c r="C124" s="348"/>
      <c r="E124" s="300"/>
      <c r="F124" s="389">
        <f t="shared" si="0"/>
        <v>0</v>
      </c>
    </row>
    <row r="125" spans="1:6" ht="38.25" x14ac:dyDescent="0.2">
      <c r="A125" s="391"/>
      <c r="B125" s="393" t="s">
        <v>369</v>
      </c>
      <c r="C125" s="348"/>
      <c r="E125" s="300"/>
      <c r="F125" s="389">
        <f t="shared" si="0"/>
        <v>0</v>
      </c>
    </row>
    <row r="126" spans="1:6" ht="25.5" x14ac:dyDescent="0.2">
      <c r="A126" s="403" t="s">
        <v>122</v>
      </c>
      <c r="B126" s="359" t="s">
        <v>380</v>
      </c>
      <c r="C126" s="348"/>
      <c r="E126" s="300"/>
      <c r="F126" s="389">
        <f t="shared" si="0"/>
        <v>0</v>
      </c>
    </row>
    <row r="127" spans="1:6" ht="25.5" x14ac:dyDescent="0.2">
      <c r="A127" s="403" t="s">
        <v>122</v>
      </c>
      <c r="B127" s="393" t="s">
        <v>6</v>
      </c>
      <c r="C127" s="319"/>
      <c r="E127" s="300"/>
      <c r="F127" s="389">
        <f t="shared" si="0"/>
        <v>0</v>
      </c>
    </row>
    <row r="128" spans="1:6" ht="25.5" x14ac:dyDescent="0.2">
      <c r="A128" s="403" t="s">
        <v>122</v>
      </c>
      <c r="B128" s="393" t="s">
        <v>374</v>
      </c>
      <c r="C128" s="319"/>
      <c r="E128" s="300"/>
      <c r="F128" s="389">
        <f t="shared" si="0"/>
        <v>0</v>
      </c>
    </row>
    <row r="129" spans="1:6" x14ac:dyDescent="0.2">
      <c r="A129" s="403" t="s">
        <v>122</v>
      </c>
      <c r="B129" s="404" t="s">
        <v>38</v>
      </c>
      <c r="C129" s="348"/>
      <c r="E129" s="300"/>
      <c r="F129" s="389">
        <f t="shared" si="0"/>
        <v>0</v>
      </c>
    </row>
    <row r="130" spans="1:6" ht="25.5" x14ac:dyDescent="0.2">
      <c r="A130" s="403" t="s">
        <v>122</v>
      </c>
      <c r="B130" s="393" t="s">
        <v>266</v>
      </c>
      <c r="C130" s="319"/>
      <c r="E130" s="300"/>
      <c r="F130" s="389">
        <f t="shared" si="0"/>
        <v>0</v>
      </c>
    </row>
    <row r="131" spans="1:6" x14ac:dyDescent="0.2">
      <c r="A131" s="403" t="s">
        <v>122</v>
      </c>
      <c r="B131" s="359" t="s">
        <v>27</v>
      </c>
      <c r="C131" s="348"/>
      <c r="E131" s="300"/>
      <c r="F131" s="389">
        <f t="shared" si="0"/>
        <v>0</v>
      </c>
    </row>
    <row r="132" spans="1:6" ht="25.5" x14ac:dyDescent="0.2">
      <c r="A132" s="403" t="s">
        <v>122</v>
      </c>
      <c r="B132" s="359" t="s">
        <v>272</v>
      </c>
      <c r="C132" s="348"/>
      <c r="E132" s="300"/>
      <c r="F132" s="389">
        <f t="shared" si="0"/>
        <v>0</v>
      </c>
    </row>
    <row r="133" spans="1:6" x14ac:dyDescent="0.2">
      <c r="A133" s="403" t="s">
        <v>122</v>
      </c>
      <c r="B133" s="393" t="s">
        <v>268</v>
      </c>
      <c r="C133" s="348"/>
      <c r="E133" s="300"/>
      <c r="F133" s="389">
        <f t="shared" si="0"/>
        <v>0</v>
      </c>
    </row>
    <row r="134" spans="1:6" ht="25.5" x14ac:dyDescent="0.2">
      <c r="A134" s="403" t="s">
        <v>122</v>
      </c>
      <c r="B134" s="359" t="s">
        <v>271</v>
      </c>
      <c r="C134" s="348"/>
      <c r="E134" s="300"/>
      <c r="F134" s="389">
        <f t="shared" si="0"/>
        <v>0</v>
      </c>
    </row>
    <row r="135" spans="1:6" ht="38.25" x14ac:dyDescent="0.2">
      <c r="A135" s="403" t="s">
        <v>122</v>
      </c>
      <c r="B135" s="359" t="s">
        <v>416</v>
      </c>
      <c r="C135" s="348"/>
      <c r="E135" s="300"/>
      <c r="F135" s="389">
        <f t="shared" si="0"/>
        <v>0</v>
      </c>
    </row>
    <row r="136" spans="1:6" x14ac:dyDescent="0.2">
      <c r="A136" s="391"/>
      <c r="C136" s="348"/>
      <c r="E136" s="300"/>
      <c r="F136" s="389">
        <f t="shared" si="0"/>
        <v>0</v>
      </c>
    </row>
    <row r="137" spans="1:6" ht="51" x14ac:dyDescent="0.2">
      <c r="A137" s="391" t="s">
        <v>53</v>
      </c>
      <c r="B137" s="393" t="s">
        <v>373</v>
      </c>
      <c r="C137" s="319" t="s">
        <v>127</v>
      </c>
      <c r="D137" s="398">
        <v>1.1000000000000001</v>
      </c>
      <c r="E137" s="300"/>
      <c r="F137" s="389">
        <f t="shared" si="0"/>
        <v>0</v>
      </c>
    </row>
    <row r="138" spans="1:6" x14ac:dyDescent="0.2">
      <c r="A138" s="317"/>
      <c r="B138" s="356" t="s">
        <v>149</v>
      </c>
      <c r="C138" s="319"/>
      <c r="E138" s="300"/>
      <c r="F138" s="389">
        <f t="shared" si="0"/>
        <v>0</v>
      </c>
    </row>
    <row r="139" spans="1:6" x14ac:dyDescent="0.2">
      <c r="A139" s="317"/>
      <c r="B139" s="357"/>
      <c r="C139" s="319"/>
      <c r="E139" s="300"/>
      <c r="F139" s="389">
        <f t="shared" si="0"/>
        <v>0</v>
      </c>
    </row>
    <row r="140" spans="1:6" x14ac:dyDescent="0.2">
      <c r="A140" s="317"/>
      <c r="C140" s="319"/>
      <c r="E140" s="300"/>
      <c r="F140" s="389">
        <f>SUM(F124:F139)</f>
        <v>0</v>
      </c>
    </row>
    <row r="141" spans="1:6" x14ac:dyDescent="0.2">
      <c r="A141" s="391">
        <f>A124+0.1</f>
        <v>6410.3000000000011</v>
      </c>
      <c r="B141" s="392" t="s">
        <v>46</v>
      </c>
      <c r="C141" s="348"/>
      <c r="E141" s="300"/>
      <c r="F141" s="389">
        <f t="shared" si="0"/>
        <v>0</v>
      </c>
    </row>
    <row r="142" spans="1:6" ht="25.5" x14ac:dyDescent="0.2">
      <c r="A142" s="391"/>
      <c r="B142" s="393" t="s">
        <v>263</v>
      </c>
      <c r="C142" s="348"/>
      <c r="E142" s="300"/>
      <c r="F142" s="389">
        <f t="shared" si="0"/>
        <v>0</v>
      </c>
    </row>
    <row r="143" spans="1:6" ht="25.5" x14ac:dyDescent="0.2">
      <c r="A143" s="403" t="s">
        <v>122</v>
      </c>
      <c r="B143" s="359" t="s">
        <v>375</v>
      </c>
      <c r="C143" s="348"/>
      <c r="E143" s="300"/>
      <c r="F143" s="389">
        <f t="shared" si="0"/>
        <v>0</v>
      </c>
    </row>
    <row r="144" spans="1:6" ht="25.5" x14ac:dyDescent="0.2">
      <c r="A144" s="403" t="s">
        <v>122</v>
      </c>
      <c r="B144" s="393" t="s">
        <v>6</v>
      </c>
      <c r="C144" s="319"/>
      <c r="E144" s="300"/>
      <c r="F144" s="389">
        <f t="shared" si="0"/>
        <v>0</v>
      </c>
    </row>
    <row r="145" spans="1:6" ht="25.5" x14ac:dyDescent="0.2">
      <c r="A145" s="403" t="s">
        <v>122</v>
      </c>
      <c r="B145" s="393" t="s">
        <v>376</v>
      </c>
      <c r="C145" s="319"/>
      <c r="E145" s="300"/>
      <c r="F145" s="389">
        <f t="shared" si="0"/>
        <v>0</v>
      </c>
    </row>
    <row r="146" spans="1:6" x14ac:dyDescent="0.2">
      <c r="A146" s="403" t="s">
        <v>122</v>
      </c>
      <c r="B146" s="393" t="s">
        <v>262</v>
      </c>
      <c r="C146" s="319"/>
      <c r="E146" s="300"/>
      <c r="F146" s="389">
        <f t="shared" si="0"/>
        <v>0</v>
      </c>
    </row>
    <row r="147" spans="1:6" x14ac:dyDescent="0.2">
      <c r="A147" s="403" t="s">
        <v>122</v>
      </c>
      <c r="B147" s="404" t="s">
        <v>38</v>
      </c>
      <c r="C147" s="348"/>
      <c r="E147" s="300"/>
      <c r="F147" s="389">
        <f t="shared" si="0"/>
        <v>0</v>
      </c>
    </row>
    <row r="148" spans="1:6" x14ac:dyDescent="0.2">
      <c r="A148" s="403" t="s">
        <v>122</v>
      </c>
      <c r="B148" s="359" t="s">
        <v>27</v>
      </c>
      <c r="C148" s="348"/>
      <c r="E148" s="300"/>
      <c r="F148" s="389">
        <f t="shared" si="0"/>
        <v>0</v>
      </c>
    </row>
    <row r="149" spans="1:6" ht="51" x14ac:dyDescent="0.2">
      <c r="A149" s="403" t="s">
        <v>122</v>
      </c>
      <c r="B149" s="359" t="s">
        <v>264</v>
      </c>
      <c r="C149" s="348"/>
      <c r="E149" s="300"/>
      <c r="F149" s="389">
        <f t="shared" si="0"/>
        <v>0</v>
      </c>
    </row>
    <row r="150" spans="1:6" ht="38.25" x14ac:dyDescent="0.2">
      <c r="A150" s="403" t="s">
        <v>122</v>
      </c>
      <c r="B150" s="359" t="s">
        <v>417</v>
      </c>
      <c r="C150" s="348"/>
      <c r="E150" s="300"/>
      <c r="F150" s="389">
        <f t="shared" si="0"/>
        <v>0</v>
      </c>
    </row>
    <row r="151" spans="1:6" x14ac:dyDescent="0.2">
      <c r="A151" s="403"/>
      <c r="C151" s="348"/>
      <c r="E151" s="300"/>
      <c r="F151" s="389">
        <f t="shared" si="0"/>
        <v>0</v>
      </c>
    </row>
    <row r="152" spans="1:6" ht="25.5" x14ac:dyDescent="0.2">
      <c r="A152" s="391" t="s">
        <v>208</v>
      </c>
      <c r="B152" s="393" t="s">
        <v>304</v>
      </c>
      <c r="C152" s="319" t="s">
        <v>126</v>
      </c>
      <c r="D152" s="398">
        <v>1</v>
      </c>
      <c r="E152" s="300"/>
      <c r="F152" s="389">
        <f t="shared" si="0"/>
        <v>0</v>
      </c>
    </row>
    <row r="153" spans="1:6" x14ac:dyDescent="0.2">
      <c r="A153" s="317"/>
      <c r="B153" s="356" t="s">
        <v>149</v>
      </c>
      <c r="C153" s="319"/>
      <c r="E153" s="300"/>
      <c r="F153" s="389">
        <f t="shared" si="0"/>
        <v>0</v>
      </c>
    </row>
    <row r="154" spans="1:6" x14ac:dyDescent="0.2">
      <c r="A154" s="317"/>
      <c r="B154" s="357"/>
      <c r="C154" s="319"/>
      <c r="E154" s="300"/>
      <c r="F154" s="389">
        <f t="shared" si="0"/>
        <v>0</v>
      </c>
    </row>
    <row r="155" spans="1:6" x14ac:dyDescent="0.2">
      <c r="A155" s="317"/>
      <c r="C155" s="319"/>
      <c r="E155" s="300"/>
      <c r="F155" s="389">
        <f>SUM(F141:F154)</f>
        <v>0</v>
      </c>
    </row>
    <row r="156" spans="1:6" x14ac:dyDescent="0.2">
      <c r="A156" s="391">
        <f>A141+0.1</f>
        <v>6410.4000000000015</v>
      </c>
      <c r="B156" s="392" t="s">
        <v>83</v>
      </c>
      <c r="C156" s="348"/>
      <c r="E156" s="300"/>
      <c r="F156" s="389">
        <f t="shared" si="0"/>
        <v>0</v>
      </c>
    </row>
    <row r="157" spans="1:6" ht="127.5" x14ac:dyDescent="0.2">
      <c r="A157" s="391"/>
      <c r="B157" s="393" t="s">
        <v>418</v>
      </c>
      <c r="C157" s="348"/>
      <c r="E157" s="300"/>
      <c r="F157" s="389">
        <f t="shared" si="0"/>
        <v>0</v>
      </c>
    </row>
    <row r="158" spans="1:6" ht="25.5" x14ac:dyDescent="0.2">
      <c r="A158" s="391" t="s">
        <v>15</v>
      </c>
      <c r="B158" s="359" t="s">
        <v>306</v>
      </c>
      <c r="C158" s="319"/>
      <c r="E158" s="300"/>
      <c r="F158" s="389">
        <f t="shared" si="0"/>
        <v>0</v>
      </c>
    </row>
    <row r="159" spans="1:6" ht="25.5" x14ac:dyDescent="0.2">
      <c r="A159" s="403" t="s">
        <v>122</v>
      </c>
      <c r="B159" s="359" t="s">
        <v>377</v>
      </c>
      <c r="C159" s="319"/>
      <c r="E159" s="300"/>
      <c r="F159" s="389">
        <f t="shared" si="0"/>
        <v>0</v>
      </c>
    </row>
    <row r="160" spans="1:6" x14ac:dyDescent="0.2">
      <c r="A160" s="403" t="s">
        <v>122</v>
      </c>
      <c r="B160" s="359" t="s">
        <v>23</v>
      </c>
      <c r="C160" s="319"/>
      <c r="E160" s="300"/>
      <c r="F160" s="389">
        <f t="shared" ref="F160:F171" si="17">$D160*E160</f>
        <v>0</v>
      </c>
    </row>
    <row r="161" spans="1:6" ht="25.5" x14ac:dyDescent="0.2">
      <c r="A161" s="403" t="s">
        <v>122</v>
      </c>
      <c r="B161" s="393" t="s">
        <v>267</v>
      </c>
      <c r="C161" s="319"/>
      <c r="E161" s="300"/>
      <c r="F161" s="389">
        <f t="shared" si="17"/>
        <v>0</v>
      </c>
    </row>
    <row r="162" spans="1:6" ht="25.5" x14ac:dyDescent="0.2">
      <c r="A162" s="403" t="s">
        <v>122</v>
      </c>
      <c r="B162" s="393" t="s">
        <v>376</v>
      </c>
      <c r="C162" s="319"/>
      <c r="E162" s="300"/>
      <c r="F162" s="389">
        <f t="shared" si="17"/>
        <v>0</v>
      </c>
    </row>
    <row r="163" spans="1:6" x14ac:dyDescent="0.2">
      <c r="A163" s="403" t="s">
        <v>122</v>
      </c>
      <c r="B163" s="393" t="s">
        <v>262</v>
      </c>
      <c r="C163" s="319"/>
      <c r="E163" s="300"/>
      <c r="F163" s="389">
        <f t="shared" si="17"/>
        <v>0</v>
      </c>
    </row>
    <row r="164" spans="1:6" x14ac:dyDescent="0.2">
      <c r="A164" s="403" t="s">
        <v>122</v>
      </c>
      <c r="B164" s="404" t="s">
        <v>378</v>
      </c>
      <c r="C164" s="319"/>
      <c r="E164" s="300"/>
      <c r="F164" s="389">
        <f t="shared" si="17"/>
        <v>0</v>
      </c>
    </row>
    <row r="165" spans="1:6" ht="25.5" x14ac:dyDescent="0.2">
      <c r="A165" s="403" t="s">
        <v>122</v>
      </c>
      <c r="B165" s="359" t="s">
        <v>379</v>
      </c>
      <c r="C165" s="319"/>
      <c r="E165" s="300"/>
      <c r="F165" s="389">
        <f t="shared" si="17"/>
        <v>0</v>
      </c>
    </row>
    <row r="166" spans="1:6" x14ac:dyDescent="0.2">
      <c r="A166" s="403" t="s">
        <v>122</v>
      </c>
      <c r="B166" s="359" t="s">
        <v>102</v>
      </c>
      <c r="C166" s="319" t="s">
        <v>196</v>
      </c>
      <c r="D166" s="398">
        <v>5.3</v>
      </c>
      <c r="E166" s="300"/>
      <c r="F166" s="389">
        <f t="shared" si="17"/>
        <v>0</v>
      </c>
    </row>
    <row r="167" spans="1:6" x14ac:dyDescent="0.2">
      <c r="A167" s="317"/>
      <c r="B167" s="356" t="s">
        <v>149</v>
      </c>
      <c r="C167" s="348"/>
      <c r="E167" s="300"/>
      <c r="F167" s="389">
        <f t="shared" si="17"/>
        <v>0</v>
      </c>
    </row>
    <row r="168" spans="1:6" x14ac:dyDescent="0.2">
      <c r="A168" s="317"/>
      <c r="B168" s="357"/>
      <c r="C168" s="348"/>
      <c r="E168" s="300"/>
      <c r="F168" s="389">
        <f t="shared" si="17"/>
        <v>0</v>
      </c>
    </row>
    <row r="169" spans="1:6" x14ac:dyDescent="0.2">
      <c r="A169" s="317"/>
      <c r="C169" s="319"/>
      <c r="E169" s="300"/>
      <c r="F169" s="389">
        <f t="shared" si="17"/>
        <v>0</v>
      </c>
    </row>
    <row r="170" spans="1:6" ht="38.25" x14ac:dyDescent="0.2">
      <c r="A170" s="391" t="s">
        <v>265</v>
      </c>
      <c r="B170" s="393" t="s">
        <v>305</v>
      </c>
      <c r="C170" s="319" t="s">
        <v>196</v>
      </c>
      <c r="D170" s="398">
        <v>5.3</v>
      </c>
      <c r="E170" s="300"/>
      <c r="F170" s="389">
        <f t="shared" si="17"/>
        <v>0</v>
      </c>
    </row>
    <row r="171" spans="1:6" x14ac:dyDescent="0.2">
      <c r="A171" s="317"/>
      <c r="B171" s="356" t="s">
        <v>149</v>
      </c>
      <c r="C171" s="348"/>
      <c r="E171" s="300"/>
      <c r="F171" s="389">
        <f t="shared" si="17"/>
        <v>0</v>
      </c>
    </row>
    <row r="172" spans="1:6" x14ac:dyDescent="0.2">
      <c r="A172" s="317"/>
      <c r="B172" s="357"/>
      <c r="C172" s="348"/>
      <c r="E172" s="300"/>
      <c r="F172" s="389"/>
    </row>
    <row r="173" spans="1:6" x14ac:dyDescent="0.2">
      <c r="F173" s="3">
        <f>SUM(F156:F172)</f>
        <v>0</v>
      </c>
    </row>
  </sheetData>
  <sheetProtection algorithmName="SHA-512" hashValue="p5OPq5jclRSWlCC/ALAiuRRYU2H0aX4sL9Cblavl3f9oYe3Ra0WuYUkR8UzUko5SZRH03Vn52XzGIvo42vzd6A==" saltValue="GCioYwyunDedi2Us7TiuIw==" spinCount="100000" sheet="1" objects="1" scenarios="1"/>
  <phoneticPr fontId="0" type="noConversion"/>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6.&amp;P&amp;R&amp;12Carried to Collection ____________ &amp;10
Date: &amp;D</oddFooter>
  </headerFooter>
  <rowBreaks count="7" manualBreakCount="7">
    <brk id="36" max="16383" man="1"/>
    <brk id="60" max="16383" man="1"/>
    <brk id="84" max="16383" man="1"/>
    <brk id="107" max="16383" man="1"/>
    <brk id="123" max="16383" man="1"/>
    <brk id="140" max="16383" man="1"/>
    <brk id="15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showZeros="0"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'6 - Wood and Plastics'!A1</f>
        <v>0</v>
      </c>
      <c r="B1" s="256"/>
      <c r="C1" s="257"/>
      <c r="D1" s="258"/>
      <c r="E1" s="259"/>
      <c r="F1" s="259"/>
    </row>
    <row r="2" spans="1:6" s="9" customFormat="1" x14ac:dyDescent="0.2">
      <c r="A2" s="255">
        <f>'6 - Wood and Plastics'!A2</f>
        <v>0</v>
      </c>
      <c r="B2" s="256"/>
      <c r="C2" s="257"/>
      <c r="D2" s="258"/>
      <c r="E2" s="259"/>
      <c r="F2" s="259"/>
    </row>
    <row r="3" spans="1:6" s="9" customFormat="1" x14ac:dyDescent="0.2">
      <c r="A3" s="255">
        <f>'6 - Wood and Plastics'!A3</f>
        <v>0</v>
      </c>
      <c r="B3" s="256"/>
      <c r="C3" s="257"/>
      <c r="D3" s="258"/>
      <c r="E3" s="259"/>
      <c r="F3" s="259"/>
    </row>
    <row r="4" spans="1:6" s="10" customFormat="1" x14ac:dyDescent="0.2">
      <c r="A4" s="261">
        <f>'6 - Wood and Plastics'!A4</f>
        <v>0</v>
      </c>
      <c r="B4" s="262"/>
      <c r="C4" s="263"/>
      <c r="D4" s="263"/>
      <c r="E4" s="263"/>
      <c r="F4" s="263"/>
    </row>
    <row r="5" spans="1:6" s="10" customFormat="1" x14ac:dyDescent="0.2">
      <c r="A5" s="265" t="str">
        <f>'6 - Wood and Plastics'!A5</f>
        <v>LEBANESE RED CROSS</v>
      </c>
      <c r="B5" s="303"/>
      <c r="C5" s="303"/>
      <c r="D5" s="304"/>
      <c r="E5" s="305"/>
      <c r="F5" s="306" t="str">
        <f>'6 - Wood and Plastics'!F5</f>
        <v>Bill of Quantities</v>
      </c>
    </row>
    <row r="6" spans="1:6" s="10" customFormat="1" x14ac:dyDescent="0.2">
      <c r="A6" s="271" t="str">
        <f>'6 - Wood and Plastics'!A6</f>
        <v>BTS ANTELIAS</v>
      </c>
      <c r="B6" s="272"/>
      <c r="C6" s="272"/>
      <c r="D6" s="273"/>
      <c r="E6" s="274"/>
      <c r="F6" s="275" t="str">
        <f>'6 - Wood and Plastics'!F6</f>
        <v>Division 6: Wood and Plastics</v>
      </c>
    </row>
    <row r="7" spans="1:6" s="10" customFormat="1" x14ac:dyDescent="0.2">
      <c r="A7" s="271" t="str">
        <f>'6 - Wood and Plastics'!A7</f>
        <v>LEBANON</v>
      </c>
      <c r="B7" s="272"/>
      <c r="C7" s="272"/>
      <c r="D7" s="273"/>
      <c r="E7" s="274"/>
      <c r="F7" s="275">
        <f>'6 - Wood and Plastics'!F7</f>
        <v>0</v>
      </c>
    </row>
    <row r="8" spans="1:6" s="10" customFormat="1" x14ac:dyDescent="0.2">
      <c r="A8" s="276">
        <f>'6 - Wood and Plastics'!A8</f>
        <v>0</v>
      </c>
      <c r="B8" s="277"/>
      <c r="C8" s="277"/>
      <c r="D8" s="278"/>
      <c r="E8" s="279"/>
      <c r="F8" s="280">
        <f>'6 - Wood and Plastics'!F8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106</v>
      </c>
      <c r="F12" s="377" t="str">
        <f>Summary!$G$12</f>
        <v>Amount (US $)</v>
      </c>
    </row>
    <row r="13" spans="1:6" s="17" customFormat="1" x14ac:dyDescent="0.2">
      <c r="A13" s="378"/>
      <c r="B13" s="372"/>
      <c r="C13" s="379"/>
      <c r="D13" s="379"/>
      <c r="E13" s="379"/>
      <c r="F13" s="372"/>
    </row>
    <row r="14" spans="1:6" s="17" customFormat="1" ht="20.25" x14ac:dyDescent="0.2">
      <c r="A14" s="378" t="str">
        <f t="shared" ref="A14:A21" si="0">$E$12&amp;E14&amp;" "&amp;$D$12</f>
        <v>6.1 ……………………………………………………………………………………….……………………………………………………………………………………….</v>
      </c>
      <c r="B14" s="371"/>
      <c r="C14" s="380"/>
      <c r="D14" s="381"/>
      <c r="E14" s="382">
        <f t="shared" ref="E14:E21" si="1">E13+1</f>
        <v>1</v>
      </c>
      <c r="F14" s="383">
        <f>'6 - Wood and Plastics'!F36</f>
        <v>0</v>
      </c>
    </row>
    <row r="15" spans="1:6" s="17" customFormat="1" ht="20.25" x14ac:dyDescent="0.2">
      <c r="A15" s="378" t="str">
        <f t="shared" si="0"/>
        <v>6.2 ……………………………………………………………………………………….……………………………………………………………………………………….</v>
      </c>
      <c r="B15" s="371"/>
      <c r="C15" s="380"/>
      <c r="D15" s="381"/>
      <c r="E15" s="382">
        <f t="shared" si="1"/>
        <v>2</v>
      </c>
      <c r="F15" s="383">
        <f>'6 - Wood and Plastics'!F60</f>
        <v>0</v>
      </c>
    </row>
    <row r="16" spans="1:6" s="17" customFormat="1" ht="20.25" x14ac:dyDescent="0.2">
      <c r="A16" s="378" t="str">
        <f t="shared" si="0"/>
        <v>6.3 ……………………………………………………………………………………….……………………………………………………………………………………….</v>
      </c>
      <c r="B16" s="371"/>
      <c r="C16" s="380"/>
      <c r="D16" s="381"/>
      <c r="E16" s="382">
        <f t="shared" si="1"/>
        <v>3</v>
      </c>
      <c r="F16" s="383">
        <f>'6 - Wood and Plastics'!F84</f>
        <v>0</v>
      </c>
    </row>
    <row r="17" spans="1:6" s="17" customFormat="1" ht="20.25" x14ac:dyDescent="0.2">
      <c r="A17" s="378" t="str">
        <f t="shared" si="0"/>
        <v>6.4 ……………………………………………………………………………………….……………………………………………………………………………………….</v>
      </c>
      <c r="B17" s="371"/>
      <c r="C17" s="380"/>
      <c r="D17" s="381"/>
      <c r="E17" s="382">
        <f t="shared" si="1"/>
        <v>4</v>
      </c>
      <c r="F17" s="383">
        <f>'6 - Wood and Plastics'!F107</f>
        <v>0</v>
      </c>
    </row>
    <row r="18" spans="1:6" s="17" customFormat="1" ht="20.25" x14ac:dyDescent="0.2">
      <c r="A18" s="378" t="str">
        <f t="shared" si="0"/>
        <v>6.5 ……………………………………………………………………………………….……………………………………………………………………………………….</v>
      </c>
      <c r="B18" s="371"/>
      <c r="C18" s="380"/>
      <c r="D18" s="381"/>
      <c r="E18" s="382">
        <f t="shared" si="1"/>
        <v>5</v>
      </c>
      <c r="F18" s="383">
        <f>'6 - Wood and Plastics'!F123</f>
        <v>0</v>
      </c>
    </row>
    <row r="19" spans="1:6" s="17" customFormat="1" ht="20.25" x14ac:dyDescent="0.2">
      <c r="A19" s="378" t="str">
        <f t="shared" si="0"/>
        <v>6.6 ……………………………………………………………………………………….……………………………………………………………………………………….</v>
      </c>
      <c r="B19" s="371"/>
      <c r="C19" s="380"/>
      <c r="D19" s="381"/>
      <c r="E19" s="382">
        <f t="shared" si="1"/>
        <v>6</v>
      </c>
      <c r="F19" s="383">
        <f>'6 - Wood and Plastics'!F140</f>
        <v>0</v>
      </c>
    </row>
    <row r="20" spans="1:6" s="17" customFormat="1" ht="20.25" x14ac:dyDescent="0.2">
      <c r="A20" s="378" t="str">
        <f t="shared" si="0"/>
        <v>6.7 ……………………………………………………………………………………….……………………………………………………………………………………….</v>
      </c>
      <c r="B20" s="371"/>
      <c r="C20" s="380"/>
      <c r="D20" s="381"/>
      <c r="E20" s="382">
        <f t="shared" si="1"/>
        <v>7</v>
      </c>
      <c r="F20" s="383">
        <f>'6 - Wood and Plastics'!F155</f>
        <v>0</v>
      </c>
    </row>
    <row r="21" spans="1:6" s="17" customFormat="1" ht="20.25" x14ac:dyDescent="0.2">
      <c r="A21" s="378" t="str">
        <f t="shared" si="0"/>
        <v>6.8 ……………………………………………………………………………………….……………………………………………………………………………………….</v>
      </c>
      <c r="B21" s="371"/>
      <c r="C21" s="380"/>
      <c r="D21" s="381"/>
      <c r="E21" s="382">
        <f t="shared" si="1"/>
        <v>8</v>
      </c>
      <c r="F21" s="383">
        <f>'6 - Wood and Plastics'!F173</f>
        <v>0</v>
      </c>
    </row>
    <row r="22" spans="1:6" s="17" customFormat="1" x14ac:dyDescent="0.2">
      <c r="A22" s="370"/>
      <c r="B22" s="286"/>
      <c r="C22" s="286"/>
      <c r="D22" s="287"/>
      <c r="E22" s="372"/>
      <c r="F22" s="372"/>
    </row>
    <row r="23" spans="1:6" s="17" customFormat="1" x14ac:dyDescent="0.2">
      <c r="A23" s="370"/>
      <c r="B23" s="286"/>
      <c r="C23" s="286"/>
      <c r="D23" s="381"/>
      <c r="E23" s="372"/>
      <c r="F23" s="372"/>
    </row>
    <row r="24" spans="1:6" s="17" customFormat="1" ht="20.25" x14ac:dyDescent="0.2">
      <c r="A24" s="370"/>
      <c r="B24" s="380"/>
      <c r="C24" s="384" t="str">
        <f>"Total Carried to "&amp;Summary!$A$10</f>
        <v>Total Carried to Summary</v>
      </c>
      <c r="D24" s="381" t="s">
        <v>32</v>
      </c>
      <c r="E24" s="372"/>
      <c r="F24" s="385">
        <f>SUM(F14:F23)</f>
        <v>0</v>
      </c>
    </row>
    <row r="25" spans="1:6" x14ac:dyDescent="0.2">
      <c r="E25" s="372"/>
      <c r="F25" s="387"/>
    </row>
  </sheetData>
  <sheetProtection algorithmName="SHA-512" hashValue="9R22ujaOGW6wf66sAcDc5zmQz5r0CZTghh1OrLYp8Bv4JBnC1yRug5Gm8ynRJKXjKNkU5CCfn5bv8lM7T+rHPw==" saltValue="ug3CNfXZQCPUn9c9K8E9jQ==" spinCount="100000" sheet="1" objects="1" scenarios="1"/>
  <phoneticPr fontId="0" type="noConversion"/>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6.&amp;P&amp;RDate: &amp;D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zoomScaleNormal="100" zoomScaleSheetLayoutView="100" workbookViewId="0"/>
  </sheetViews>
  <sheetFormatPr defaultRowHeight="12.75" x14ac:dyDescent="0.2"/>
  <cols>
    <col min="1" max="1" width="10.33203125" style="291" customWidth="1"/>
    <col min="2" max="2" width="64" style="292" customWidth="1"/>
    <col min="3" max="3" width="5.83203125" style="293" customWidth="1"/>
    <col min="4" max="4" width="4.83203125" style="293" customWidth="1"/>
    <col min="5" max="5" width="3.33203125" style="293" bestFit="1" customWidth="1"/>
    <col min="6" max="6" width="5.83203125" style="293" customWidth="1"/>
    <col min="7" max="7" width="4.83203125" style="293" customWidth="1"/>
    <col min="8" max="16384" width="9.33203125" style="13"/>
  </cols>
  <sheetData>
    <row r="1" spans="1:7" s="9" customFormat="1" x14ac:dyDescent="0.2">
      <c r="A1" s="255"/>
      <c r="B1" s="256"/>
      <c r="C1" s="257"/>
      <c r="D1" s="258"/>
      <c r="E1" s="259"/>
      <c r="F1" s="259"/>
      <c r="G1" s="260"/>
    </row>
    <row r="2" spans="1:7" s="9" customFormat="1" x14ac:dyDescent="0.2">
      <c r="A2" s="255"/>
      <c r="B2" s="256"/>
      <c r="C2" s="257"/>
      <c r="D2" s="258"/>
      <c r="E2" s="259"/>
      <c r="F2" s="259"/>
      <c r="G2" s="260"/>
    </row>
    <row r="3" spans="1:7" s="9" customFormat="1" x14ac:dyDescent="0.2">
      <c r="A3" s="255"/>
      <c r="B3" s="256"/>
      <c r="C3" s="257"/>
      <c r="D3" s="258"/>
      <c r="E3" s="259"/>
      <c r="F3" s="259"/>
      <c r="G3" s="260"/>
    </row>
    <row r="4" spans="1:7" s="10" customFormat="1" x14ac:dyDescent="0.2">
      <c r="A4" s="261"/>
      <c r="B4" s="262"/>
      <c r="C4" s="263"/>
      <c r="D4" s="263"/>
      <c r="E4" s="263"/>
      <c r="F4" s="263"/>
      <c r="G4" s="264"/>
    </row>
    <row r="5" spans="1:7" s="9" customFormat="1" x14ac:dyDescent="0.2">
      <c r="A5" s="265" t="s">
        <v>282</v>
      </c>
      <c r="B5" s="266"/>
      <c r="C5" s="267"/>
      <c r="D5" s="268"/>
      <c r="E5" s="269"/>
      <c r="F5" s="269"/>
      <c r="G5" s="270" t="s">
        <v>49</v>
      </c>
    </row>
    <row r="6" spans="1:7" s="10" customFormat="1" x14ac:dyDescent="0.2">
      <c r="A6" s="271" t="s">
        <v>283</v>
      </c>
      <c r="B6" s="272"/>
      <c r="C6" s="272"/>
      <c r="D6" s="272"/>
      <c r="E6" s="273"/>
      <c r="F6" s="274"/>
      <c r="G6" s="275" t="s">
        <v>74</v>
      </c>
    </row>
    <row r="7" spans="1:7" s="10" customFormat="1" x14ac:dyDescent="0.2">
      <c r="A7" s="271" t="s">
        <v>284</v>
      </c>
      <c r="B7" s="272"/>
      <c r="C7" s="272"/>
      <c r="D7" s="272"/>
      <c r="E7" s="273"/>
      <c r="F7" s="274"/>
      <c r="G7" s="275"/>
    </row>
    <row r="8" spans="1:7" s="10" customFormat="1" x14ac:dyDescent="0.2">
      <c r="A8" s="276"/>
      <c r="B8" s="277"/>
      <c r="C8" s="277"/>
      <c r="D8" s="277"/>
      <c r="E8" s="278"/>
      <c r="F8" s="279"/>
      <c r="G8" s="280"/>
    </row>
    <row r="9" spans="1:7" x14ac:dyDescent="0.2">
      <c r="A9" s="281"/>
      <c r="B9" s="282"/>
      <c r="C9" s="283"/>
      <c r="D9" s="283"/>
      <c r="E9" s="283"/>
      <c r="F9" s="283"/>
      <c r="G9" s="283"/>
    </row>
    <row r="10" spans="1:7" ht="15.75" x14ac:dyDescent="0.2">
      <c r="A10" s="284" t="str">
        <f>G6</f>
        <v>Table of Contents</v>
      </c>
      <c r="B10" s="284"/>
      <c r="C10" s="284"/>
      <c r="D10" s="284"/>
      <c r="E10" s="284"/>
      <c r="F10" s="284"/>
      <c r="G10" s="284"/>
    </row>
    <row r="11" spans="1:7" x14ac:dyDescent="0.2">
      <c r="A11" s="285"/>
      <c r="B11" s="286"/>
      <c r="C11" s="287"/>
      <c r="D11" s="287"/>
      <c r="E11" s="287"/>
      <c r="F11" s="287"/>
      <c r="G11" s="287"/>
    </row>
    <row r="12" spans="1:7" ht="15.75" x14ac:dyDescent="0.2">
      <c r="A12" s="288" t="s">
        <v>133</v>
      </c>
      <c r="B12" s="286"/>
      <c r="C12" s="287"/>
      <c r="D12" s="287"/>
      <c r="E12" s="287"/>
      <c r="F12" s="287"/>
      <c r="G12" s="287"/>
    </row>
    <row r="13" spans="1:7" x14ac:dyDescent="0.2">
      <c r="A13" s="285"/>
      <c r="B13" s="286"/>
      <c r="C13" s="287"/>
      <c r="D13" s="287"/>
      <c r="E13" s="287"/>
      <c r="F13" s="287"/>
      <c r="G13" s="287"/>
    </row>
    <row r="14" spans="1:7" ht="23.25" x14ac:dyDescent="0.2">
      <c r="A14" s="289" t="s">
        <v>389</v>
      </c>
      <c r="B14" s="290"/>
      <c r="C14" s="287"/>
      <c r="D14" s="287"/>
      <c r="E14" s="287"/>
      <c r="F14" s="287"/>
      <c r="G14" s="287"/>
    </row>
    <row r="15" spans="1:7" ht="23.25" x14ac:dyDescent="0.2">
      <c r="A15" s="289" t="s">
        <v>95</v>
      </c>
      <c r="B15" s="290"/>
      <c r="C15" s="287"/>
      <c r="D15" s="287"/>
      <c r="E15" s="287"/>
      <c r="F15" s="287"/>
      <c r="G15" s="287"/>
    </row>
    <row r="16" spans="1:7" ht="23.25" x14ac:dyDescent="0.2">
      <c r="A16" s="289" t="s">
        <v>24</v>
      </c>
      <c r="B16" s="290"/>
      <c r="C16" s="287"/>
      <c r="D16" s="287"/>
      <c r="E16" s="287"/>
      <c r="F16" s="287"/>
      <c r="G16" s="287"/>
    </row>
    <row r="17" spans="1:7" ht="23.25" x14ac:dyDescent="0.2">
      <c r="A17" s="289" t="s">
        <v>25</v>
      </c>
      <c r="B17" s="290"/>
      <c r="C17" s="287"/>
      <c r="D17" s="287"/>
      <c r="E17" s="287"/>
      <c r="F17" s="287"/>
      <c r="G17" s="287"/>
    </row>
    <row r="18" spans="1:7" ht="23.25" x14ac:dyDescent="0.2">
      <c r="A18" s="289" t="s">
        <v>176</v>
      </c>
      <c r="B18" s="290"/>
      <c r="C18" s="287"/>
      <c r="D18" s="287"/>
      <c r="E18" s="287"/>
      <c r="F18" s="287"/>
      <c r="G18" s="287"/>
    </row>
    <row r="19" spans="1:7" ht="23.25" x14ac:dyDescent="0.2">
      <c r="A19" s="289" t="s">
        <v>177</v>
      </c>
      <c r="B19" s="290"/>
      <c r="C19" s="287"/>
      <c r="D19" s="287"/>
      <c r="E19" s="287"/>
      <c r="F19" s="287"/>
      <c r="G19" s="287"/>
    </row>
    <row r="20" spans="1:7" ht="23.25" x14ac:dyDescent="0.2">
      <c r="A20" s="289" t="s">
        <v>178</v>
      </c>
      <c r="B20" s="290"/>
      <c r="C20" s="287"/>
      <c r="D20" s="287"/>
      <c r="E20" s="287"/>
      <c r="F20" s="287"/>
      <c r="G20" s="287"/>
    </row>
    <row r="21" spans="1:7" ht="23.25" x14ac:dyDescent="0.2">
      <c r="A21" s="289" t="s">
        <v>61</v>
      </c>
      <c r="B21" s="290"/>
      <c r="C21" s="287"/>
      <c r="D21" s="287"/>
      <c r="E21" s="287"/>
      <c r="F21" s="287"/>
      <c r="G21" s="287"/>
    </row>
    <row r="22" spans="1:7" ht="23.25" x14ac:dyDescent="0.2">
      <c r="A22" s="289" t="s">
        <v>100</v>
      </c>
      <c r="B22" s="290"/>
      <c r="C22" s="287"/>
      <c r="D22" s="287"/>
      <c r="E22" s="287"/>
      <c r="F22" s="287"/>
      <c r="G22" s="287"/>
    </row>
    <row r="23" spans="1:7" ht="23.25" x14ac:dyDescent="0.2">
      <c r="A23" s="289" t="s">
        <v>101</v>
      </c>
      <c r="B23" s="290"/>
      <c r="C23" s="287"/>
      <c r="D23" s="287"/>
      <c r="E23" s="287"/>
      <c r="F23" s="287"/>
      <c r="G23" s="287"/>
    </row>
    <row r="24" spans="1:7" ht="23.25" x14ac:dyDescent="0.2">
      <c r="A24" s="289" t="s">
        <v>18</v>
      </c>
      <c r="B24" s="290"/>
      <c r="C24" s="287"/>
      <c r="D24" s="287"/>
      <c r="E24" s="287"/>
      <c r="F24" s="287"/>
      <c r="G24" s="287"/>
    </row>
    <row r="25" spans="1:7" ht="23.25" x14ac:dyDescent="0.2">
      <c r="A25" s="289" t="s">
        <v>538</v>
      </c>
      <c r="B25" s="290"/>
      <c r="C25" s="287"/>
      <c r="D25" s="287"/>
      <c r="E25" s="287"/>
      <c r="F25" s="287"/>
      <c r="G25" s="287"/>
    </row>
    <row r="26" spans="1:7" ht="23.25" x14ac:dyDescent="0.2">
      <c r="A26" s="289" t="s">
        <v>906</v>
      </c>
      <c r="B26" s="290"/>
      <c r="C26" s="287"/>
      <c r="D26" s="287"/>
      <c r="E26" s="287"/>
      <c r="F26" s="287"/>
      <c r="G26" s="287"/>
    </row>
    <row r="27" spans="1:7" ht="23.25" x14ac:dyDescent="0.2">
      <c r="A27" s="289" t="str">
        <f>"Summary"</f>
        <v>Summary</v>
      </c>
      <c r="B27" s="290"/>
      <c r="C27" s="287"/>
      <c r="D27" s="287"/>
      <c r="E27" s="287"/>
      <c r="F27" s="287"/>
      <c r="G27" s="287"/>
    </row>
    <row r="28" spans="1:7" ht="23.25" x14ac:dyDescent="0.2">
      <c r="A28" s="289"/>
      <c r="B28" s="290"/>
      <c r="C28" s="287"/>
      <c r="D28" s="287"/>
      <c r="E28" s="287"/>
      <c r="F28" s="287"/>
      <c r="G28" s="287"/>
    </row>
    <row r="29" spans="1:7" ht="23.25" x14ac:dyDescent="0.2">
      <c r="A29" s="289"/>
      <c r="B29" s="290"/>
      <c r="C29" s="287"/>
      <c r="D29" s="287"/>
      <c r="E29" s="287"/>
      <c r="F29" s="287"/>
      <c r="G29" s="287"/>
    </row>
    <row r="30" spans="1:7" ht="23.25" x14ac:dyDescent="0.2">
      <c r="A30" s="289"/>
      <c r="B30" s="290"/>
      <c r="C30" s="287"/>
      <c r="D30" s="287"/>
      <c r="E30" s="287"/>
      <c r="F30" s="287"/>
      <c r="G30" s="287"/>
    </row>
  </sheetData>
  <sheetProtection algorithmName="SHA-512" hashValue="fSm9mFq1cq51LEwpbXJMY+eHwTaDn6X8mRtR0QRCeIctkE1wpUBJOlBVz0IlMusBjTx989NAFZkoqyfDEPI8Dg==" saltValue="ebNoWjxwx+L6QvnoAh7YFQ==" spinCount="100000" sheet="1" objects="1" scenarios="1"/>
  <phoneticPr fontId="0" type="noConversion"/>
  <pageMargins left="0.74803149606299213" right="0.55118110236220474" top="0.19685039370078741" bottom="0.98425196850393704" header="0.51181102362204722" footer="0.51181102362204722"/>
  <pageSetup paperSize="9" orientation="portrait" useFirstPageNumber="1" r:id="rId1"/>
  <headerFooter alignWithMargins="0">
    <oddFooter>&amp;L&amp;F&amp;C&amp;"Times New Roman,Bold"&amp;12_________________________________________________________________________________&amp;"Times New Roman,Regular"&amp;10
TC.&amp;P&amp;RDate: &amp;D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'7 - Thermal and Moisture'!$F$6</f>
        <v>Division 7: Thermal and Moisture Protection</v>
      </c>
      <c r="B1" s="232"/>
      <c r="C1" s="232"/>
      <c r="D1" s="232"/>
      <c r="E1" s="233"/>
      <c r="F1" s="233"/>
      <c r="G1" s="234"/>
      <c r="H1" s="234"/>
      <c r="I1" s="234"/>
      <c r="J1" s="234"/>
    </row>
  </sheetData>
  <sheetProtection algorithmName="SHA-512" hashValue="QX8UjCdxwAp7GtLK3qJwWAEG8VcBQvSPpW57TcseD1Zwxj/+sBZpbY6OyjDqrNpbobgnhZ/Lhh2clOXONyc4XQ==" saltValue="IVS9MSyBo6kWZRj36O6FeA=="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showGridLines="0" showZeros="0" view="pageBreakPreview" zoomScaleNormal="100" zoomScaleSheetLayoutView="100" workbookViewId="0"/>
  </sheetViews>
  <sheetFormatPr defaultRowHeight="12.75" x14ac:dyDescent="0.2"/>
  <cols>
    <col min="1" max="1" width="10.33203125" style="400" customWidth="1"/>
    <col min="2" max="2" width="48.83203125" style="359" customWidth="1"/>
    <col min="3" max="3" width="6.33203125" style="401" customWidth="1"/>
    <col min="4" max="4" width="10.83203125" style="319" customWidth="1"/>
    <col min="5" max="5" width="9.83203125" style="2" customWidth="1"/>
    <col min="6" max="6" width="12.83203125" style="3" customWidth="1"/>
    <col min="7" max="16384" width="9.33203125" style="1"/>
  </cols>
  <sheetData>
    <row r="1" spans="1:6" s="9" customFormat="1" x14ac:dyDescent="0.2">
      <c r="A1" s="255">
        <f>'Table of Contents'!A1</f>
        <v>0</v>
      </c>
      <c r="B1" s="256"/>
      <c r="C1" s="257"/>
      <c r="D1" s="258"/>
      <c r="E1" s="25"/>
      <c r="F1" s="25"/>
    </row>
    <row r="2" spans="1:6" s="9" customFormat="1" x14ac:dyDescent="0.2">
      <c r="A2" s="255">
        <f>'Table of Contents'!A2</f>
        <v>0</v>
      </c>
      <c r="B2" s="256"/>
      <c r="C2" s="257"/>
      <c r="D2" s="258"/>
      <c r="E2" s="25"/>
      <c r="F2" s="25"/>
    </row>
    <row r="3" spans="1:6" s="9" customFormat="1" x14ac:dyDescent="0.2">
      <c r="A3" s="255">
        <f>'Table of Contents'!A3</f>
        <v>0</v>
      </c>
      <c r="B3" s="256"/>
      <c r="C3" s="257"/>
      <c r="D3" s="258"/>
      <c r="E3" s="25"/>
      <c r="F3" s="25"/>
    </row>
    <row r="4" spans="1:6" s="10" customFormat="1" x14ac:dyDescent="0.2">
      <c r="A4" s="261">
        <f>'Table of Contents'!A4</f>
        <v>0</v>
      </c>
      <c r="B4" s="262"/>
      <c r="C4" s="263"/>
      <c r="D4" s="263"/>
      <c r="E4" s="26"/>
      <c r="F4" s="26"/>
    </row>
    <row r="5" spans="1:6" s="10" customFormat="1" x14ac:dyDescent="0.2">
      <c r="A5" s="265" t="str">
        <f>'Table of Contents'!A5</f>
        <v>LEBANESE RED CROSS</v>
      </c>
      <c r="B5" s="303"/>
      <c r="C5" s="303"/>
      <c r="D5" s="304"/>
      <c r="E5" s="31"/>
      <c r="F5" s="299" t="str">
        <f>'Table of Contents'!G5</f>
        <v>Bill of Quantities</v>
      </c>
    </row>
    <row r="6" spans="1:6" s="10" customFormat="1" x14ac:dyDescent="0.2">
      <c r="A6" s="271" t="str">
        <f>'Table of Contents'!A6</f>
        <v>BTS ANTELIAS</v>
      </c>
      <c r="B6" s="272"/>
      <c r="C6" s="272"/>
      <c r="D6" s="273"/>
      <c r="E6" s="27"/>
      <c r="F6" s="28" t="str">
        <f>'Table of Contents'!$A$21</f>
        <v>Division 7: Thermal and Moisture Protection</v>
      </c>
    </row>
    <row r="7" spans="1:6" s="10" customFormat="1" x14ac:dyDescent="0.2">
      <c r="A7" s="271" t="str">
        <f>'Table of Contents'!A7</f>
        <v>LEBANON</v>
      </c>
      <c r="B7" s="272"/>
      <c r="C7" s="272"/>
      <c r="D7" s="273"/>
      <c r="E7" s="27"/>
      <c r="F7" s="28"/>
    </row>
    <row r="8" spans="1:6" s="10" customFormat="1" x14ac:dyDescent="0.2">
      <c r="A8" s="276">
        <f>'Table of Contents'!A8</f>
        <v>0</v>
      </c>
      <c r="B8" s="277"/>
      <c r="C8" s="277"/>
      <c r="D8" s="278"/>
      <c r="E8" s="29"/>
      <c r="F8" s="30"/>
    </row>
    <row r="9" spans="1:6" s="13" customFormat="1" x14ac:dyDescent="0.2">
      <c r="A9" s="307" t="s">
        <v>132</v>
      </c>
      <c r="B9" s="308" t="s">
        <v>133</v>
      </c>
      <c r="C9" s="309" t="s">
        <v>134</v>
      </c>
      <c r="D9" s="310" t="s">
        <v>19</v>
      </c>
      <c r="E9" s="11" t="s">
        <v>20</v>
      </c>
      <c r="F9" s="11" t="s">
        <v>197</v>
      </c>
    </row>
    <row r="10" spans="1:6" s="13" customFormat="1" x14ac:dyDescent="0.2">
      <c r="A10" s="312"/>
      <c r="B10" s="313"/>
      <c r="C10" s="314"/>
      <c r="D10" s="315" t="s">
        <v>71</v>
      </c>
      <c r="E10" s="12" t="str">
        <f>Summary!$G$13</f>
        <v>(US $)</v>
      </c>
      <c r="F10" s="12" t="str">
        <f>E10</f>
        <v>(US $)</v>
      </c>
    </row>
    <row r="11" spans="1:6" x14ac:dyDescent="0.2">
      <c r="A11" s="394"/>
      <c r="B11" s="318"/>
      <c r="C11" s="319"/>
      <c r="E11" s="300"/>
      <c r="F11" s="300"/>
    </row>
    <row r="12" spans="1:6" x14ac:dyDescent="0.2">
      <c r="A12" s="390">
        <v>7130</v>
      </c>
      <c r="B12" s="347" t="s">
        <v>47</v>
      </c>
      <c r="C12" s="348"/>
      <c r="E12" s="300"/>
      <c r="F12" s="389">
        <f t="shared" ref="F12:F31" si="0">$D12*E12</f>
        <v>0</v>
      </c>
    </row>
    <row r="13" spans="1:6" x14ac:dyDescent="0.2">
      <c r="A13" s="317"/>
      <c r="C13" s="319"/>
      <c r="E13" s="300"/>
      <c r="F13" s="389">
        <f t="shared" si="0"/>
        <v>0</v>
      </c>
    </row>
    <row r="14" spans="1:6" x14ac:dyDescent="0.2">
      <c r="A14" s="391">
        <f>A12+0.1</f>
        <v>7130.1</v>
      </c>
      <c r="B14" s="392" t="s">
        <v>241</v>
      </c>
      <c r="C14" s="348"/>
      <c r="E14" s="300"/>
      <c r="F14" s="389">
        <f t="shared" si="0"/>
        <v>0</v>
      </c>
    </row>
    <row r="15" spans="1:6" ht="38.25" x14ac:dyDescent="0.2">
      <c r="A15" s="391"/>
      <c r="B15" s="393" t="s">
        <v>242</v>
      </c>
      <c r="C15" s="348"/>
      <c r="E15" s="300"/>
      <c r="F15" s="389">
        <f t="shared" si="0"/>
        <v>0</v>
      </c>
    </row>
    <row r="16" spans="1:6" ht="25.5" x14ac:dyDescent="0.2">
      <c r="A16" s="403" t="s">
        <v>122</v>
      </c>
      <c r="B16" s="359" t="s">
        <v>243</v>
      </c>
      <c r="C16" s="319"/>
      <c r="E16" s="300"/>
      <c r="F16" s="389">
        <f t="shared" si="0"/>
        <v>0</v>
      </c>
    </row>
    <row r="17" spans="1:6" x14ac:dyDescent="0.2">
      <c r="A17" s="403" t="s">
        <v>122</v>
      </c>
      <c r="B17" s="404" t="s">
        <v>44</v>
      </c>
      <c r="C17" s="319"/>
      <c r="E17" s="300"/>
      <c r="F17" s="389">
        <f t="shared" si="0"/>
        <v>0</v>
      </c>
    </row>
    <row r="18" spans="1:6" ht="25.5" x14ac:dyDescent="0.2">
      <c r="A18" s="403" t="s">
        <v>122</v>
      </c>
      <c r="B18" s="359" t="s">
        <v>0</v>
      </c>
      <c r="C18" s="319"/>
      <c r="E18" s="300"/>
      <c r="F18" s="389">
        <f t="shared" si="0"/>
        <v>0</v>
      </c>
    </row>
    <row r="19" spans="1:6" x14ac:dyDescent="0.2">
      <c r="A19" s="403" t="s">
        <v>122</v>
      </c>
      <c r="B19" s="359" t="s">
        <v>3</v>
      </c>
      <c r="C19" s="319"/>
      <c r="E19" s="300"/>
      <c r="F19" s="389">
        <f t="shared" si="0"/>
        <v>0</v>
      </c>
    </row>
    <row r="20" spans="1:6" ht="51" x14ac:dyDescent="0.2">
      <c r="A20" s="403" t="s">
        <v>122</v>
      </c>
      <c r="B20" s="359" t="s">
        <v>281</v>
      </c>
      <c r="C20" s="319"/>
      <c r="E20" s="300"/>
      <c r="F20" s="389">
        <f t="shared" si="0"/>
        <v>0</v>
      </c>
    </row>
    <row r="21" spans="1:6" x14ac:dyDescent="0.2">
      <c r="A21" s="403" t="s">
        <v>122</v>
      </c>
      <c r="B21" s="359" t="s">
        <v>78</v>
      </c>
      <c r="C21" s="319"/>
      <c r="E21" s="300"/>
      <c r="F21" s="389">
        <f t="shared" si="0"/>
        <v>0</v>
      </c>
    </row>
    <row r="22" spans="1:6" ht="38.25" x14ac:dyDescent="0.2">
      <c r="A22" s="403" t="s">
        <v>122</v>
      </c>
      <c r="B22" s="359" t="s">
        <v>244</v>
      </c>
      <c r="C22" s="319"/>
      <c r="E22" s="300"/>
      <c r="F22" s="389">
        <f t="shared" si="0"/>
        <v>0</v>
      </c>
    </row>
    <row r="23" spans="1:6" x14ac:dyDescent="0.2">
      <c r="A23" s="403" t="s">
        <v>122</v>
      </c>
      <c r="B23" s="404" t="s">
        <v>43</v>
      </c>
      <c r="C23" s="319"/>
      <c r="E23" s="300"/>
      <c r="F23" s="389">
        <f t="shared" si="0"/>
        <v>0</v>
      </c>
    </row>
    <row r="24" spans="1:6" ht="38.25" x14ac:dyDescent="0.2">
      <c r="A24" s="403" t="s">
        <v>122</v>
      </c>
      <c r="B24" s="359" t="s">
        <v>192</v>
      </c>
      <c r="C24" s="319"/>
      <c r="E24" s="300"/>
      <c r="F24" s="389">
        <f t="shared" si="0"/>
        <v>0</v>
      </c>
    </row>
    <row r="25" spans="1:6" ht="76.5" x14ac:dyDescent="0.2">
      <c r="A25" s="403" t="s">
        <v>122</v>
      </c>
      <c r="B25" s="393" t="s">
        <v>240</v>
      </c>
      <c r="C25" s="319"/>
      <c r="E25" s="300"/>
      <c r="F25" s="389">
        <f t="shared" si="0"/>
        <v>0</v>
      </c>
    </row>
    <row r="26" spans="1:6" ht="38.25" x14ac:dyDescent="0.2">
      <c r="A26" s="403" t="s">
        <v>122</v>
      </c>
      <c r="B26" s="359" t="s">
        <v>245</v>
      </c>
      <c r="C26" s="319"/>
      <c r="E26" s="300"/>
      <c r="F26" s="389">
        <f t="shared" si="0"/>
        <v>0</v>
      </c>
    </row>
    <row r="27" spans="1:6" x14ac:dyDescent="0.2">
      <c r="A27" s="403" t="s">
        <v>122</v>
      </c>
      <c r="B27" s="359" t="s">
        <v>138</v>
      </c>
      <c r="C27" s="319"/>
      <c r="E27" s="300"/>
      <c r="F27" s="389">
        <f t="shared" si="0"/>
        <v>0</v>
      </c>
    </row>
    <row r="28" spans="1:6" ht="63.75" x14ac:dyDescent="0.2">
      <c r="A28" s="406" t="s">
        <v>122</v>
      </c>
      <c r="B28" s="359" t="s">
        <v>10</v>
      </c>
      <c r="C28" s="319"/>
      <c r="E28" s="300"/>
      <c r="F28" s="389">
        <f t="shared" si="0"/>
        <v>0</v>
      </c>
    </row>
    <row r="29" spans="1:6" ht="25.5" x14ac:dyDescent="0.2">
      <c r="A29" s="403" t="s">
        <v>122</v>
      </c>
      <c r="B29" s="359" t="s">
        <v>33</v>
      </c>
      <c r="C29" s="319"/>
      <c r="E29" s="300"/>
      <c r="F29" s="389">
        <f t="shared" si="0"/>
        <v>0</v>
      </c>
    </row>
    <row r="30" spans="1:6" x14ac:dyDescent="0.2">
      <c r="C30" s="319"/>
      <c r="E30" s="300"/>
      <c r="F30" s="389">
        <f t="shared" si="0"/>
        <v>0</v>
      </c>
    </row>
    <row r="31" spans="1:6" ht="25.5" x14ac:dyDescent="0.2">
      <c r="A31" s="391" t="s">
        <v>490</v>
      </c>
      <c r="B31" s="359" t="s">
        <v>290</v>
      </c>
      <c r="C31" s="319" t="s">
        <v>196</v>
      </c>
      <c r="D31" s="319">
        <v>30</v>
      </c>
      <c r="E31" s="300"/>
      <c r="F31" s="389">
        <f t="shared" si="0"/>
        <v>0</v>
      </c>
    </row>
    <row r="32" spans="1:6" x14ac:dyDescent="0.2">
      <c r="A32" s="317"/>
      <c r="B32" s="356" t="s">
        <v>149</v>
      </c>
      <c r="C32" s="319"/>
      <c r="E32" s="300"/>
      <c r="F32" s="389">
        <f t="shared" ref="F32:F38" si="1">$D32*E32</f>
        <v>0</v>
      </c>
    </row>
    <row r="33" spans="1:6" x14ac:dyDescent="0.2">
      <c r="A33" s="317"/>
      <c r="B33" s="357"/>
      <c r="C33" s="319"/>
      <c r="E33" s="300"/>
      <c r="F33" s="389">
        <f t="shared" si="1"/>
        <v>0</v>
      </c>
    </row>
    <row r="34" spans="1:6" x14ac:dyDescent="0.2">
      <c r="A34" s="317"/>
      <c r="C34" s="319"/>
      <c r="E34" s="300"/>
      <c r="F34" s="389"/>
    </row>
    <row r="35" spans="1:6" x14ac:dyDescent="0.2">
      <c r="C35" s="319"/>
      <c r="E35" s="300"/>
      <c r="F35" s="389">
        <f>SUM(F12:F33)</f>
        <v>0</v>
      </c>
    </row>
    <row r="36" spans="1:6" ht="25.5" x14ac:dyDescent="0.2">
      <c r="A36" s="391" t="s">
        <v>491</v>
      </c>
      <c r="B36" s="359" t="s">
        <v>289</v>
      </c>
      <c r="C36" s="319" t="s">
        <v>196</v>
      </c>
      <c r="D36" s="319">
        <v>12</v>
      </c>
      <c r="E36" s="300"/>
      <c r="F36" s="389">
        <f t="shared" si="1"/>
        <v>0</v>
      </c>
    </row>
    <row r="37" spans="1:6" x14ac:dyDescent="0.2">
      <c r="A37" s="317"/>
      <c r="B37" s="356" t="s">
        <v>149</v>
      </c>
      <c r="C37" s="319"/>
      <c r="E37" s="300"/>
      <c r="F37" s="389">
        <f t="shared" si="1"/>
        <v>0</v>
      </c>
    </row>
    <row r="38" spans="1:6" x14ac:dyDescent="0.2">
      <c r="A38" s="317"/>
      <c r="B38" s="357"/>
      <c r="C38" s="319"/>
      <c r="E38" s="300"/>
      <c r="F38" s="389">
        <f t="shared" si="1"/>
        <v>0</v>
      </c>
    </row>
    <row r="39" spans="1:6" x14ac:dyDescent="0.2">
      <c r="C39" s="319"/>
      <c r="E39" s="300"/>
      <c r="F39" s="389"/>
    </row>
    <row r="40" spans="1:6" x14ac:dyDescent="0.2">
      <c r="A40" s="390">
        <v>7535</v>
      </c>
      <c r="B40" s="347" t="s">
        <v>140</v>
      </c>
      <c r="C40" s="348"/>
      <c r="E40" s="300"/>
      <c r="F40" s="389">
        <f t="shared" ref="F40:F59" si="2">$D40*E40</f>
        <v>0</v>
      </c>
    </row>
    <row r="41" spans="1:6" x14ac:dyDescent="0.2">
      <c r="A41" s="317"/>
      <c r="C41" s="319"/>
      <c r="E41" s="300"/>
      <c r="F41" s="389">
        <f t="shared" si="2"/>
        <v>0</v>
      </c>
    </row>
    <row r="42" spans="1:6" x14ac:dyDescent="0.2">
      <c r="A42" s="391">
        <f>A40+0.1</f>
        <v>7535.1</v>
      </c>
      <c r="B42" s="392" t="s">
        <v>248</v>
      </c>
      <c r="C42" s="348"/>
      <c r="E42" s="300"/>
      <c r="F42" s="389">
        <f t="shared" si="2"/>
        <v>0</v>
      </c>
    </row>
    <row r="43" spans="1:6" ht="38.25" x14ac:dyDescent="0.2">
      <c r="A43" s="391"/>
      <c r="B43" s="393" t="s">
        <v>52</v>
      </c>
      <c r="C43" s="348"/>
      <c r="E43" s="300"/>
      <c r="F43" s="389">
        <f t="shared" si="2"/>
        <v>0</v>
      </c>
    </row>
    <row r="44" spans="1:6" ht="38.25" x14ac:dyDescent="0.2">
      <c r="A44" s="403" t="s">
        <v>122</v>
      </c>
      <c r="B44" s="359" t="s">
        <v>142</v>
      </c>
      <c r="C44" s="319"/>
      <c r="E44" s="300"/>
      <c r="F44" s="389">
        <f t="shared" si="2"/>
        <v>0</v>
      </c>
    </row>
    <row r="45" spans="1:6" ht="38.25" x14ac:dyDescent="0.2">
      <c r="A45" s="403" t="s">
        <v>122</v>
      </c>
      <c r="B45" s="359" t="s">
        <v>246</v>
      </c>
      <c r="C45" s="319"/>
      <c r="E45" s="300"/>
      <c r="F45" s="389">
        <f t="shared" si="2"/>
        <v>0</v>
      </c>
    </row>
    <row r="46" spans="1:6" x14ac:dyDescent="0.2">
      <c r="A46" s="403" t="s">
        <v>122</v>
      </c>
      <c r="B46" s="404" t="s">
        <v>44</v>
      </c>
      <c r="C46" s="319"/>
      <c r="E46" s="300"/>
      <c r="F46" s="389">
        <f t="shared" si="2"/>
        <v>0</v>
      </c>
    </row>
    <row r="47" spans="1:6" ht="25.5" x14ac:dyDescent="0.2">
      <c r="A47" s="403" t="s">
        <v>122</v>
      </c>
      <c r="B47" s="359" t="s">
        <v>0</v>
      </c>
      <c r="C47" s="319"/>
      <c r="E47" s="300"/>
      <c r="F47" s="389">
        <f t="shared" si="2"/>
        <v>0</v>
      </c>
    </row>
    <row r="48" spans="1:6" x14ac:dyDescent="0.2">
      <c r="A48" s="403" t="s">
        <v>122</v>
      </c>
      <c r="B48" s="359" t="s">
        <v>3</v>
      </c>
      <c r="C48" s="319"/>
      <c r="E48" s="300"/>
      <c r="F48" s="389">
        <f t="shared" si="2"/>
        <v>0</v>
      </c>
    </row>
    <row r="49" spans="1:6" ht="38.25" x14ac:dyDescent="0.2">
      <c r="A49" s="403" t="s">
        <v>122</v>
      </c>
      <c r="B49" s="359" t="s">
        <v>247</v>
      </c>
      <c r="C49" s="319"/>
      <c r="E49" s="300"/>
      <c r="F49" s="389">
        <f t="shared" si="2"/>
        <v>0</v>
      </c>
    </row>
    <row r="50" spans="1:6" x14ac:dyDescent="0.2">
      <c r="A50" s="403" t="s">
        <v>122</v>
      </c>
      <c r="B50" s="359" t="s">
        <v>78</v>
      </c>
      <c r="C50" s="319"/>
      <c r="E50" s="300"/>
      <c r="F50" s="389">
        <f t="shared" si="2"/>
        <v>0</v>
      </c>
    </row>
    <row r="51" spans="1:6" ht="76.5" x14ac:dyDescent="0.2">
      <c r="A51" s="403" t="s">
        <v>122</v>
      </c>
      <c r="B51" s="393" t="s">
        <v>240</v>
      </c>
      <c r="C51" s="319"/>
      <c r="E51" s="300"/>
      <c r="F51" s="389">
        <f t="shared" si="2"/>
        <v>0</v>
      </c>
    </row>
    <row r="52" spans="1:6" ht="51" x14ac:dyDescent="0.2">
      <c r="A52" s="403" t="s">
        <v>122</v>
      </c>
      <c r="B52" s="359" t="s">
        <v>278</v>
      </c>
      <c r="C52" s="319"/>
      <c r="E52" s="300"/>
      <c r="F52" s="389">
        <f t="shared" si="2"/>
        <v>0</v>
      </c>
    </row>
    <row r="53" spans="1:6" x14ac:dyDescent="0.2">
      <c r="A53" s="403" t="s">
        <v>122</v>
      </c>
      <c r="B53" s="404" t="s">
        <v>45</v>
      </c>
      <c r="C53" s="319"/>
      <c r="E53" s="300"/>
      <c r="F53" s="389">
        <f t="shared" si="2"/>
        <v>0</v>
      </c>
    </row>
    <row r="54" spans="1:6" x14ac:dyDescent="0.2">
      <c r="A54" s="403" t="s">
        <v>122</v>
      </c>
      <c r="B54" s="359" t="s">
        <v>138</v>
      </c>
      <c r="C54" s="319"/>
      <c r="E54" s="300"/>
      <c r="F54" s="389">
        <f t="shared" si="2"/>
        <v>0</v>
      </c>
    </row>
    <row r="55" spans="1:6" ht="63.75" x14ac:dyDescent="0.2">
      <c r="A55" s="406" t="s">
        <v>122</v>
      </c>
      <c r="B55" s="359" t="s">
        <v>220</v>
      </c>
      <c r="C55" s="319"/>
      <c r="E55" s="300"/>
      <c r="F55" s="389">
        <f t="shared" si="2"/>
        <v>0</v>
      </c>
    </row>
    <row r="56" spans="1:6" ht="25.5" x14ac:dyDescent="0.2">
      <c r="A56" s="403" t="s">
        <v>122</v>
      </c>
      <c r="B56" s="359" t="s">
        <v>33</v>
      </c>
      <c r="C56" s="319"/>
      <c r="E56" s="300"/>
      <c r="F56" s="389">
        <f t="shared" si="2"/>
        <v>0</v>
      </c>
    </row>
    <row r="57" spans="1:6" x14ac:dyDescent="0.2">
      <c r="C57" s="319"/>
      <c r="E57" s="300"/>
      <c r="F57" s="389">
        <f t="shared" si="2"/>
        <v>0</v>
      </c>
    </row>
    <row r="58" spans="1:6" x14ac:dyDescent="0.2">
      <c r="A58" s="391" t="s">
        <v>141</v>
      </c>
      <c r="B58" s="404" t="s">
        <v>291</v>
      </c>
      <c r="C58" s="319" t="s">
        <v>196</v>
      </c>
      <c r="D58" s="319">
        <v>45</v>
      </c>
      <c r="E58" s="300"/>
      <c r="F58" s="389">
        <f t="shared" si="2"/>
        <v>0</v>
      </c>
    </row>
    <row r="59" spans="1:6" x14ac:dyDescent="0.2">
      <c r="A59" s="317"/>
      <c r="B59" s="356" t="s">
        <v>149</v>
      </c>
      <c r="C59" s="319"/>
      <c r="E59" s="300"/>
      <c r="F59" s="389">
        <f t="shared" si="2"/>
        <v>0</v>
      </c>
    </row>
    <row r="60" spans="1:6" x14ac:dyDescent="0.2">
      <c r="A60" s="317"/>
      <c r="B60" s="357"/>
      <c r="C60" s="319"/>
      <c r="E60" s="300"/>
      <c r="F60" s="389">
        <f>SUM(F36:F59)</f>
        <v>0</v>
      </c>
    </row>
    <row r="61" spans="1:6" x14ac:dyDescent="0.2">
      <c r="C61" s="319"/>
      <c r="E61" s="300"/>
    </row>
    <row r="62" spans="1:6" x14ac:dyDescent="0.2">
      <c r="F62" s="389"/>
    </row>
  </sheetData>
  <sheetProtection algorithmName="SHA-512" hashValue="Enf5Vfqifnkf8Tkz3TF7eLSOba4uSdmlMkQklaHpOvdwNW5wbVgLjU/IwBy5y3ZDZBGfdK3o6Z6Yf5SMgNj9Pw==" saltValue="k/vfLtk32J1ScVxQ6pc4yg==" spinCount="100000" sheet="1" objects="1" scenarios="1"/>
  <phoneticPr fontId="0" type="noConversion"/>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7.&amp;P&amp;R&amp;12Carried to Collection ____________ &amp;10
Date: &amp;D</oddFooter>
  </headerFooter>
  <rowBreaks count="1" manualBreakCount="1">
    <brk id="35" max="5"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showZeros="0"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'7 - Thermal and Moisture'!A1</f>
        <v>0</v>
      </c>
      <c r="B1" s="256"/>
      <c r="C1" s="257"/>
      <c r="D1" s="258"/>
      <c r="E1" s="259"/>
      <c r="F1" s="259"/>
    </row>
    <row r="2" spans="1:6" s="9" customFormat="1" x14ac:dyDescent="0.2">
      <c r="A2" s="255">
        <f>'7 - Thermal and Moisture'!A2</f>
        <v>0</v>
      </c>
      <c r="B2" s="256"/>
      <c r="C2" s="257"/>
      <c r="D2" s="258"/>
      <c r="E2" s="259"/>
      <c r="F2" s="259"/>
    </row>
    <row r="3" spans="1:6" s="9" customFormat="1" x14ac:dyDescent="0.2">
      <c r="A3" s="255">
        <f>'7 - Thermal and Moisture'!A3</f>
        <v>0</v>
      </c>
      <c r="B3" s="256"/>
      <c r="C3" s="257"/>
      <c r="D3" s="258"/>
      <c r="E3" s="259"/>
      <c r="F3" s="259"/>
    </row>
    <row r="4" spans="1:6" s="10" customFormat="1" x14ac:dyDescent="0.2">
      <c r="A4" s="261">
        <f>'7 - Thermal and Moisture'!A4</f>
        <v>0</v>
      </c>
      <c r="B4" s="262"/>
      <c r="C4" s="263"/>
      <c r="D4" s="263"/>
      <c r="E4" s="263"/>
      <c r="F4" s="263"/>
    </row>
    <row r="5" spans="1:6" s="10" customFormat="1" x14ac:dyDescent="0.2">
      <c r="A5" s="265" t="str">
        <f>'7 - Thermal and Moisture'!A5</f>
        <v>LEBANESE RED CROSS</v>
      </c>
      <c r="B5" s="303"/>
      <c r="C5" s="303"/>
      <c r="D5" s="304"/>
      <c r="E5" s="305"/>
      <c r="F5" s="306" t="str">
        <f>'7 - Thermal and Moisture'!F5</f>
        <v>Bill of Quantities</v>
      </c>
    </row>
    <row r="6" spans="1:6" s="10" customFormat="1" x14ac:dyDescent="0.2">
      <c r="A6" s="271" t="str">
        <f>'7 - Thermal and Moisture'!A6</f>
        <v>BTS ANTELIAS</v>
      </c>
      <c r="B6" s="272"/>
      <c r="C6" s="272"/>
      <c r="D6" s="273"/>
      <c r="E6" s="274"/>
      <c r="F6" s="275" t="str">
        <f>'7 - Thermal and Moisture'!F6</f>
        <v>Division 7: Thermal and Moisture Protection</v>
      </c>
    </row>
    <row r="7" spans="1:6" s="10" customFormat="1" x14ac:dyDescent="0.2">
      <c r="A7" s="271" t="str">
        <f>'7 - Thermal and Moisture'!A7</f>
        <v>LEBANON</v>
      </c>
      <c r="B7" s="272"/>
      <c r="C7" s="272"/>
      <c r="D7" s="273"/>
      <c r="E7" s="274"/>
      <c r="F7" s="275">
        <f>'7 - Thermal and Moisture'!F7</f>
        <v>0</v>
      </c>
    </row>
    <row r="8" spans="1:6" s="10" customFormat="1" x14ac:dyDescent="0.2">
      <c r="A8" s="276">
        <f>'7 - Thermal and Moisture'!A8</f>
        <v>0</v>
      </c>
      <c r="B8" s="277"/>
      <c r="C8" s="277"/>
      <c r="D8" s="278"/>
      <c r="E8" s="279"/>
      <c r="F8" s="280">
        <f>'7 - Thermal and Moisture'!F8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107</v>
      </c>
      <c r="F12" s="377" t="str">
        <f>Summary!$G$12</f>
        <v>Amount (US $)</v>
      </c>
    </row>
    <row r="13" spans="1:6" s="17" customFormat="1" x14ac:dyDescent="0.2">
      <c r="A13" s="378"/>
      <c r="B13" s="372"/>
      <c r="C13" s="379"/>
      <c r="D13" s="379"/>
      <c r="E13" s="379"/>
      <c r="F13" s="372"/>
    </row>
    <row r="14" spans="1:6" s="17" customFormat="1" ht="20.25" x14ac:dyDescent="0.2">
      <c r="A14" s="378" t="str">
        <f t="shared" ref="A14" si="0">$E$12&amp;E14&amp;" "&amp;$D$12</f>
        <v>7.1 ……………………………………………………………………………………….……………………………………………………………………………………….</v>
      </c>
      <c r="B14" s="371"/>
      <c r="C14" s="380"/>
      <c r="D14" s="381"/>
      <c r="E14" s="382">
        <f t="shared" ref="E14:E15" si="1">E13+1</f>
        <v>1</v>
      </c>
      <c r="F14" s="383">
        <f>'7 - Thermal and Moisture'!F35</f>
        <v>0</v>
      </c>
    </row>
    <row r="15" spans="1:6" s="17" customFormat="1" ht="20.25" x14ac:dyDescent="0.2">
      <c r="A15" s="378" t="str">
        <f t="shared" ref="A15" si="2">$E$12&amp;E15&amp;" "&amp;$D$12</f>
        <v>7.2 ……………………………………………………………………………………….……………………………………………………………………………………….</v>
      </c>
      <c r="B15" s="371"/>
      <c r="C15" s="380"/>
      <c r="D15" s="381"/>
      <c r="E15" s="382">
        <f t="shared" si="1"/>
        <v>2</v>
      </c>
      <c r="F15" s="383">
        <f>'7 - Thermal and Moisture'!F60</f>
        <v>0</v>
      </c>
    </row>
    <row r="16" spans="1:6" s="17" customFormat="1" x14ac:dyDescent="0.2">
      <c r="A16" s="370"/>
      <c r="B16" s="286"/>
      <c r="C16" s="286"/>
      <c r="D16" s="287"/>
      <c r="E16" s="372"/>
      <c r="F16" s="372"/>
    </row>
    <row r="17" spans="1:6" s="17" customFormat="1" x14ac:dyDescent="0.2">
      <c r="A17" s="370"/>
      <c r="B17" s="286"/>
      <c r="C17" s="286"/>
      <c r="D17" s="381"/>
      <c r="E17" s="372"/>
      <c r="F17" s="372"/>
    </row>
    <row r="18" spans="1:6" s="17" customFormat="1" ht="20.25" x14ac:dyDescent="0.2">
      <c r="A18" s="370"/>
      <c r="B18" s="380"/>
      <c r="C18" s="384" t="str">
        <f>"Total Carried to "&amp;Summary!$A$10</f>
        <v>Total Carried to Summary</v>
      </c>
      <c r="D18" s="381" t="s">
        <v>32</v>
      </c>
      <c r="E18" s="372"/>
      <c r="F18" s="385">
        <f>SUM(F14:F17)</f>
        <v>0</v>
      </c>
    </row>
    <row r="19" spans="1:6" x14ac:dyDescent="0.2">
      <c r="E19" s="372"/>
      <c r="F19" s="387"/>
    </row>
  </sheetData>
  <sheetProtection algorithmName="SHA-512" hashValue="WL/DKtt5g77KhMY500o4s+o1SSVs7CPH1IBasMTHU0xaDD1z+nYDsqYNH+QInnzITprCzP0i/dhE4TVVXl5CRw==" saltValue="AeOoirDY5S+9zDmRaidWwg==" spinCount="100000" sheet="1" objects="1" scenarios="1"/>
  <phoneticPr fontId="0" type="noConversion"/>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7.&amp;P&amp;RDate: &amp;D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'8 - Doors and Windows'!$F$6</f>
        <v>Division 8: Doors and Windows</v>
      </c>
      <c r="B1" s="232"/>
      <c r="C1" s="232"/>
      <c r="D1" s="232"/>
      <c r="E1" s="233"/>
      <c r="F1" s="233"/>
      <c r="G1" s="234"/>
      <c r="H1" s="234"/>
      <c r="I1" s="234"/>
      <c r="J1" s="234"/>
    </row>
  </sheetData>
  <sheetProtection algorithmName="SHA-512" hashValue="VD3CwNo+pz/LsTAU+uxhXz7ffIX1gIz3Q0dAlvTXrEOF4Ms+mJ1Yr0m8tH2nbYLsLlYhtZPO15SmrkG3UmU7vA==" saltValue="r+nUHgQjvIBOIW7ljxNfgg=="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7"/>
  <sheetViews>
    <sheetView showGridLines="0" showZeros="0" view="pageBreakPreview" zoomScaleNormal="100" zoomScaleSheetLayoutView="100" workbookViewId="0"/>
  </sheetViews>
  <sheetFormatPr defaultRowHeight="12.75" x14ac:dyDescent="0.2"/>
  <cols>
    <col min="1" max="1" width="10.33203125" style="400" customWidth="1"/>
    <col min="2" max="2" width="48.83203125" style="359" customWidth="1"/>
    <col min="3" max="3" width="6.33203125" style="401" customWidth="1"/>
    <col min="4" max="4" width="10.83203125" style="319" customWidth="1"/>
    <col min="5" max="5" width="9.83203125" style="2" customWidth="1"/>
    <col min="6" max="6" width="12.83203125" style="3" customWidth="1"/>
    <col min="7" max="16384" width="9.33203125" style="1"/>
  </cols>
  <sheetData>
    <row r="1" spans="1:6" s="9" customFormat="1" x14ac:dyDescent="0.2">
      <c r="A1" s="255">
        <f>'Table of Contents'!A1</f>
        <v>0</v>
      </c>
      <c r="B1" s="256"/>
      <c r="C1" s="257"/>
      <c r="D1" s="258"/>
      <c r="E1" s="25"/>
      <c r="F1" s="25"/>
    </row>
    <row r="2" spans="1:6" s="9" customFormat="1" x14ac:dyDescent="0.2">
      <c r="A2" s="255">
        <f>'Table of Contents'!A2</f>
        <v>0</v>
      </c>
      <c r="B2" s="256"/>
      <c r="C2" s="257"/>
      <c r="D2" s="258"/>
      <c r="E2" s="25"/>
      <c r="F2" s="25"/>
    </row>
    <row r="3" spans="1:6" s="9" customFormat="1" x14ac:dyDescent="0.2">
      <c r="A3" s="255">
        <f>'Table of Contents'!A3</f>
        <v>0</v>
      </c>
      <c r="B3" s="256"/>
      <c r="C3" s="257"/>
      <c r="D3" s="258"/>
      <c r="E3" s="25"/>
      <c r="F3" s="25"/>
    </row>
    <row r="4" spans="1:6" s="10" customFormat="1" x14ac:dyDescent="0.2">
      <c r="A4" s="261">
        <f>'Table of Contents'!A4</f>
        <v>0</v>
      </c>
      <c r="B4" s="262"/>
      <c r="C4" s="263"/>
      <c r="D4" s="263"/>
      <c r="E4" s="26"/>
      <c r="F4" s="26"/>
    </row>
    <row r="5" spans="1:6" s="10" customFormat="1" x14ac:dyDescent="0.2">
      <c r="A5" s="265" t="str">
        <f>'Table of Contents'!A5</f>
        <v>LEBANESE RED CROSS</v>
      </c>
      <c r="B5" s="303"/>
      <c r="C5" s="303"/>
      <c r="D5" s="304"/>
      <c r="E5" s="31"/>
      <c r="F5" s="299" t="str">
        <f>'Table of Contents'!G5</f>
        <v>Bill of Quantities</v>
      </c>
    </row>
    <row r="6" spans="1:6" s="10" customFormat="1" x14ac:dyDescent="0.2">
      <c r="A6" s="271" t="str">
        <f>'Table of Contents'!A6</f>
        <v>BTS ANTELIAS</v>
      </c>
      <c r="B6" s="272"/>
      <c r="C6" s="272"/>
      <c r="D6" s="273"/>
      <c r="E6" s="27"/>
      <c r="F6" s="28" t="str">
        <f>'Table of Contents'!$A$22</f>
        <v>Division 8: Doors and Windows</v>
      </c>
    </row>
    <row r="7" spans="1:6" s="10" customFormat="1" x14ac:dyDescent="0.2">
      <c r="A7" s="271" t="str">
        <f>'Table of Contents'!A7</f>
        <v>LEBANON</v>
      </c>
      <c r="B7" s="272"/>
      <c r="C7" s="272"/>
      <c r="D7" s="273"/>
      <c r="E7" s="27"/>
      <c r="F7" s="28"/>
    </row>
    <row r="8" spans="1:6" s="10" customFormat="1" x14ac:dyDescent="0.2">
      <c r="A8" s="276">
        <f>'Table of Contents'!A8</f>
        <v>0</v>
      </c>
      <c r="B8" s="277"/>
      <c r="C8" s="277"/>
      <c r="D8" s="278"/>
      <c r="E8" s="29"/>
      <c r="F8" s="30"/>
    </row>
    <row r="9" spans="1:6" s="13" customFormat="1" x14ac:dyDescent="0.2">
      <c r="A9" s="307" t="s">
        <v>132</v>
      </c>
      <c r="B9" s="308" t="s">
        <v>133</v>
      </c>
      <c r="C9" s="309" t="s">
        <v>134</v>
      </c>
      <c r="D9" s="310" t="s">
        <v>19</v>
      </c>
      <c r="E9" s="11" t="s">
        <v>20</v>
      </c>
      <c r="F9" s="11" t="s">
        <v>197</v>
      </c>
    </row>
    <row r="10" spans="1:6" s="13" customFormat="1" x14ac:dyDescent="0.2">
      <c r="A10" s="312"/>
      <c r="B10" s="313"/>
      <c r="C10" s="314"/>
      <c r="D10" s="315" t="s">
        <v>71</v>
      </c>
      <c r="E10" s="12" t="str">
        <f>Summary!$G$13</f>
        <v>(US $)</v>
      </c>
      <c r="F10" s="12" t="str">
        <f>E10</f>
        <v>(US $)</v>
      </c>
    </row>
    <row r="11" spans="1:6" x14ac:dyDescent="0.2">
      <c r="A11" s="394"/>
      <c r="B11" s="318"/>
      <c r="C11" s="319"/>
      <c r="E11" s="300"/>
      <c r="F11" s="300"/>
    </row>
    <row r="12" spans="1:6" x14ac:dyDescent="0.2">
      <c r="A12" s="390">
        <v>8212</v>
      </c>
      <c r="B12" s="347" t="s">
        <v>16</v>
      </c>
      <c r="C12" s="348"/>
      <c r="E12" s="300"/>
      <c r="F12" s="389">
        <f t="shared" ref="F12:F38" si="0">$D12*E12</f>
        <v>0</v>
      </c>
    </row>
    <row r="13" spans="1:6" x14ac:dyDescent="0.2">
      <c r="A13" s="317"/>
      <c r="C13" s="348"/>
      <c r="E13" s="300"/>
      <c r="F13" s="389">
        <f t="shared" si="0"/>
        <v>0</v>
      </c>
    </row>
    <row r="14" spans="1:6" ht="89.25" x14ac:dyDescent="0.2">
      <c r="A14" s="317"/>
      <c r="B14" s="359" t="s">
        <v>171</v>
      </c>
      <c r="C14" s="348"/>
      <c r="E14" s="300"/>
      <c r="F14" s="389">
        <f t="shared" si="0"/>
        <v>0</v>
      </c>
    </row>
    <row r="15" spans="1:6" s="13" customFormat="1" x14ac:dyDescent="0.2">
      <c r="A15" s="402" t="s">
        <v>212</v>
      </c>
      <c r="B15" s="407" t="s">
        <v>223</v>
      </c>
      <c r="C15" s="319"/>
      <c r="D15" s="319"/>
      <c r="E15" s="300"/>
      <c r="F15" s="389">
        <f t="shared" si="0"/>
        <v>0</v>
      </c>
    </row>
    <row r="16" spans="1:6" x14ac:dyDescent="0.2">
      <c r="C16" s="319"/>
      <c r="E16" s="300"/>
      <c r="F16" s="389">
        <f t="shared" si="0"/>
        <v>0</v>
      </c>
    </row>
    <row r="17" spans="1:6" ht="76.5" x14ac:dyDescent="0.2">
      <c r="A17" s="391">
        <f>A12+0.1</f>
        <v>8212.1</v>
      </c>
      <c r="B17" s="392" t="s">
        <v>269</v>
      </c>
      <c r="C17" s="319"/>
      <c r="E17" s="300"/>
      <c r="F17" s="389">
        <f t="shared" si="0"/>
        <v>0</v>
      </c>
    </row>
    <row r="18" spans="1:6" ht="25.5" x14ac:dyDescent="0.2">
      <c r="A18" s="391" t="s">
        <v>70</v>
      </c>
      <c r="B18" s="359" t="s">
        <v>316</v>
      </c>
      <c r="C18" s="319" t="s">
        <v>127</v>
      </c>
      <c r="D18" s="319">
        <v>17</v>
      </c>
      <c r="E18" s="300"/>
      <c r="F18" s="389">
        <f t="shared" si="0"/>
        <v>0</v>
      </c>
    </row>
    <row r="19" spans="1:6" x14ac:dyDescent="0.2">
      <c r="A19" s="317"/>
      <c r="B19" s="356" t="s">
        <v>149</v>
      </c>
      <c r="C19" s="348"/>
      <c r="E19" s="300"/>
      <c r="F19" s="389">
        <f t="shared" si="0"/>
        <v>0</v>
      </c>
    </row>
    <row r="20" spans="1:6" x14ac:dyDescent="0.2">
      <c r="A20" s="317"/>
      <c r="B20" s="357"/>
      <c r="C20" s="348"/>
      <c r="E20" s="300"/>
      <c r="F20" s="389">
        <f t="shared" si="0"/>
        <v>0</v>
      </c>
    </row>
    <row r="21" spans="1:6" x14ac:dyDescent="0.2">
      <c r="A21" s="317"/>
      <c r="C21" s="319"/>
      <c r="E21" s="300"/>
      <c r="F21" s="389"/>
    </row>
    <row r="22" spans="1:6" ht="25.5" x14ac:dyDescent="0.2">
      <c r="A22" s="391" t="s">
        <v>315</v>
      </c>
      <c r="B22" s="359" t="s">
        <v>317</v>
      </c>
      <c r="C22" s="319" t="s">
        <v>127</v>
      </c>
      <c r="D22" s="319">
        <v>5</v>
      </c>
      <c r="E22" s="300"/>
      <c r="F22" s="389">
        <f t="shared" si="0"/>
        <v>0</v>
      </c>
    </row>
    <row r="23" spans="1:6" x14ac:dyDescent="0.2">
      <c r="A23" s="317"/>
      <c r="B23" s="356" t="s">
        <v>149</v>
      </c>
      <c r="C23" s="348"/>
      <c r="E23" s="300"/>
      <c r="F23" s="389">
        <f t="shared" si="0"/>
        <v>0</v>
      </c>
    </row>
    <row r="24" spans="1:6" x14ac:dyDescent="0.2">
      <c r="A24" s="317"/>
      <c r="B24" s="357"/>
      <c r="C24" s="348"/>
      <c r="E24" s="300"/>
      <c r="F24" s="389">
        <f t="shared" si="0"/>
        <v>0</v>
      </c>
    </row>
    <row r="25" spans="1:6" x14ac:dyDescent="0.2">
      <c r="A25" s="317"/>
      <c r="C25" s="319"/>
      <c r="E25" s="300"/>
      <c r="F25" s="389">
        <f t="shared" si="0"/>
        <v>0</v>
      </c>
    </row>
    <row r="26" spans="1:6" ht="38.25" x14ac:dyDescent="0.2">
      <c r="A26" s="391" t="s">
        <v>319</v>
      </c>
      <c r="B26" s="359" t="s">
        <v>318</v>
      </c>
      <c r="C26" s="319" t="s">
        <v>127</v>
      </c>
      <c r="D26" s="319">
        <v>2</v>
      </c>
      <c r="E26" s="300"/>
      <c r="F26" s="389">
        <f t="shared" si="0"/>
        <v>0</v>
      </c>
    </row>
    <row r="27" spans="1:6" x14ac:dyDescent="0.2">
      <c r="A27" s="317"/>
      <c r="B27" s="356" t="s">
        <v>149</v>
      </c>
      <c r="C27" s="348"/>
      <c r="E27" s="300"/>
      <c r="F27" s="389">
        <f t="shared" si="0"/>
        <v>0</v>
      </c>
    </row>
    <row r="28" spans="1:6" x14ac:dyDescent="0.2">
      <c r="A28" s="317"/>
      <c r="B28" s="357"/>
      <c r="C28" s="348"/>
      <c r="E28" s="300"/>
      <c r="F28" s="389">
        <f t="shared" si="0"/>
        <v>0</v>
      </c>
    </row>
    <row r="29" spans="1:6" x14ac:dyDescent="0.2">
      <c r="A29" s="317"/>
      <c r="C29" s="319"/>
      <c r="E29" s="300"/>
      <c r="F29" s="389">
        <f t="shared" si="0"/>
        <v>0</v>
      </c>
    </row>
    <row r="30" spans="1:6" ht="25.5" x14ac:dyDescent="0.2">
      <c r="A30" s="391" t="s">
        <v>320</v>
      </c>
      <c r="B30" s="359" t="s">
        <v>322</v>
      </c>
      <c r="C30" s="319" t="s">
        <v>127</v>
      </c>
      <c r="D30" s="319">
        <v>5</v>
      </c>
      <c r="E30" s="300"/>
      <c r="F30" s="389">
        <f t="shared" si="0"/>
        <v>0</v>
      </c>
    </row>
    <row r="31" spans="1:6" x14ac:dyDescent="0.2">
      <c r="A31" s="317"/>
      <c r="B31" s="356" t="s">
        <v>149</v>
      </c>
      <c r="C31" s="348"/>
      <c r="E31" s="300"/>
      <c r="F31" s="389">
        <f t="shared" si="0"/>
        <v>0</v>
      </c>
    </row>
    <row r="32" spans="1:6" x14ac:dyDescent="0.2">
      <c r="A32" s="317"/>
      <c r="B32" s="357"/>
      <c r="C32" s="348"/>
      <c r="E32" s="300"/>
      <c r="F32" s="389">
        <f t="shared" si="0"/>
        <v>0</v>
      </c>
    </row>
    <row r="33" spans="1:6" x14ac:dyDescent="0.2">
      <c r="A33" s="317"/>
      <c r="C33" s="319"/>
      <c r="E33" s="300"/>
      <c r="F33" s="389">
        <f t="shared" si="0"/>
        <v>0</v>
      </c>
    </row>
    <row r="34" spans="1:6" ht="25.5" x14ac:dyDescent="0.2">
      <c r="A34" s="391" t="s">
        <v>321</v>
      </c>
      <c r="B34" s="359" t="s">
        <v>323</v>
      </c>
      <c r="C34" s="319" t="s">
        <v>127</v>
      </c>
      <c r="D34" s="319">
        <v>1</v>
      </c>
      <c r="E34" s="300"/>
      <c r="F34" s="389">
        <f t="shared" si="0"/>
        <v>0</v>
      </c>
    </row>
    <row r="35" spans="1:6" x14ac:dyDescent="0.2">
      <c r="A35" s="317"/>
      <c r="B35" s="356" t="s">
        <v>149</v>
      </c>
      <c r="C35" s="348"/>
      <c r="E35" s="300"/>
      <c r="F35" s="389">
        <f t="shared" si="0"/>
        <v>0</v>
      </c>
    </row>
    <row r="36" spans="1:6" x14ac:dyDescent="0.2">
      <c r="A36" s="317"/>
      <c r="B36" s="357"/>
      <c r="C36" s="348"/>
      <c r="E36" s="300"/>
      <c r="F36" s="389">
        <f t="shared" si="0"/>
        <v>0</v>
      </c>
    </row>
    <row r="37" spans="1:6" x14ac:dyDescent="0.2">
      <c r="A37" s="317"/>
      <c r="C37" s="348"/>
      <c r="E37" s="300"/>
      <c r="F37" s="389"/>
    </row>
    <row r="38" spans="1:6" ht="25.5" x14ac:dyDescent="0.2">
      <c r="A38" s="391" t="s">
        <v>324</v>
      </c>
      <c r="B38" s="359" t="s">
        <v>325</v>
      </c>
      <c r="C38" s="319" t="s">
        <v>127</v>
      </c>
      <c r="D38" s="319">
        <v>2</v>
      </c>
      <c r="E38" s="300"/>
      <c r="F38" s="389">
        <f t="shared" si="0"/>
        <v>0</v>
      </c>
    </row>
    <row r="39" spans="1:6" x14ac:dyDescent="0.2">
      <c r="A39" s="317"/>
      <c r="B39" s="356" t="s">
        <v>149</v>
      </c>
      <c r="C39" s="348"/>
      <c r="E39" s="300"/>
      <c r="F39" s="389"/>
    </row>
    <row r="40" spans="1:6" x14ac:dyDescent="0.2">
      <c r="A40" s="317"/>
      <c r="B40" s="357"/>
      <c r="C40" s="348"/>
      <c r="E40" s="300"/>
      <c r="F40" s="389"/>
    </row>
    <row r="41" spans="1:6" x14ac:dyDescent="0.2">
      <c r="A41" s="317"/>
      <c r="C41" s="348"/>
      <c r="E41" s="300"/>
      <c r="F41" s="389">
        <f>SUM(F17:F39)</f>
        <v>0</v>
      </c>
    </row>
    <row r="42" spans="1:6" ht="25.5" x14ac:dyDescent="0.2">
      <c r="A42" s="391" t="s">
        <v>326</v>
      </c>
      <c r="B42" s="359" t="s">
        <v>327</v>
      </c>
      <c r="C42" s="319" t="s">
        <v>127</v>
      </c>
      <c r="D42" s="319">
        <v>1</v>
      </c>
      <c r="E42" s="300"/>
      <c r="F42" s="389">
        <f t="shared" ref="F42" si="1">$D42*E42</f>
        <v>0</v>
      </c>
    </row>
    <row r="43" spans="1:6" x14ac:dyDescent="0.2">
      <c r="A43" s="317"/>
      <c r="B43" s="356" t="s">
        <v>149</v>
      </c>
      <c r="C43" s="348"/>
      <c r="E43" s="300"/>
      <c r="F43" s="389"/>
    </row>
    <row r="44" spans="1:6" x14ac:dyDescent="0.2">
      <c r="A44" s="317"/>
      <c r="B44" s="357"/>
      <c r="C44" s="348"/>
      <c r="E44" s="300"/>
      <c r="F44" s="389"/>
    </row>
    <row r="45" spans="1:6" x14ac:dyDescent="0.2">
      <c r="A45" s="317"/>
      <c r="C45" s="348"/>
      <c r="E45" s="300"/>
      <c r="F45" s="389"/>
    </row>
    <row r="46" spans="1:6" ht="25.5" x14ac:dyDescent="0.2">
      <c r="A46" s="391" t="s">
        <v>328</v>
      </c>
      <c r="B46" s="359" t="s">
        <v>329</v>
      </c>
      <c r="C46" s="319" t="s">
        <v>127</v>
      </c>
      <c r="D46" s="319">
        <v>1</v>
      </c>
      <c r="E46" s="300"/>
      <c r="F46" s="389">
        <f t="shared" ref="F46" si="2">$D46*E46</f>
        <v>0</v>
      </c>
    </row>
    <row r="47" spans="1:6" x14ac:dyDescent="0.2">
      <c r="A47" s="317"/>
      <c r="B47" s="356" t="s">
        <v>149</v>
      </c>
      <c r="C47" s="348"/>
      <c r="E47" s="300"/>
      <c r="F47" s="389"/>
    </row>
    <row r="48" spans="1:6" x14ac:dyDescent="0.2">
      <c r="A48" s="317"/>
      <c r="B48" s="357"/>
      <c r="C48" s="348"/>
      <c r="E48" s="300"/>
      <c r="F48" s="389"/>
    </row>
    <row r="49" spans="1:6" x14ac:dyDescent="0.2">
      <c r="A49" s="317"/>
      <c r="C49" s="348"/>
      <c r="E49" s="300"/>
      <c r="F49" s="389"/>
    </row>
    <row r="50" spans="1:6" ht="38.25" x14ac:dyDescent="0.2">
      <c r="A50" s="391" t="s">
        <v>330</v>
      </c>
      <c r="B50" s="359" t="s">
        <v>331</v>
      </c>
      <c r="C50" s="319" t="s">
        <v>127</v>
      </c>
      <c r="D50" s="319">
        <v>1</v>
      </c>
      <c r="E50" s="300"/>
      <c r="F50" s="389">
        <f t="shared" ref="F50" si="3">$D50*E50</f>
        <v>0</v>
      </c>
    </row>
    <row r="51" spans="1:6" x14ac:dyDescent="0.2">
      <c r="A51" s="317"/>
      <c r="B51" s="356" t="s">
        <v>149</v>
      </c>
      <c r="C51" s="348"/>
      <c r="E51" s="300"/>
      <c r="F51" s="389"/>
    </row>
    <row r="52" spans="1:6" x14ac:dyDescent="0.2">
      <c r="A52" s="317"/>
      <c r="B52" s="357"/>
      <c r="C52" s="348"/>
      <c r="E52" s="300"/>
      <c r="F52" s="389"/>
    </row>
    <row r="53" spans="1:6" x14ac:dyDescent="0.2">
      <c r="A53" s="317"/>
      <c r="C53" s="348"/>
      <c r="E53" s="300"/>
      <c r="F53" s="389"/>
    </row>
    <row r="54" spans="1:6" ht="38.25" x14ac:dyDescent="0.2">
      <c r="A54" s="391" t="s">
        <v>332</v>
      </c>
      <c r="B54" s="359" t="s">
        <v>333</v>
      </c>
      <c r="C54" s="319" t="s">
        <v>127</v>
      </c>
      <c r="D54" s="319">
        <v>1</v>
      </c>
      <c r="E54" s="300"/>
      <c r="F54" s="389">
        <f t="shared" ref="F54" si="4">$D54*E54</f>
        <v>0</v>
      </c>
    </row>
    <row r="55" spans="1:6" x14ac:dyDescent="0.2">
      <c r="A55" s="317"/>
      <c r="B55" s="356" t="s">
        <v>149</v>
      </c>
      <c r="C55" s="348"/>
      <c r="E55" s="300"/>
      <c r="F55" s="389"/>
    </row>
    <row r="56" spans="1:6" x14ac:dyDescent="0.2">
      <c r="A56" s="317"/>
      <c r="B56" s="357"/>
      <c r="C56" s="348"/>
      <c r="E56" s="300"/>
      <c r="F56" s="389"/>
    </row>
    <row r="57" spans="1:6" x14ac:dyDescent="0.2">
      <c r="A57" s="317"/>
      <c r="C57" s="348"/>
      <c r="E57" s="300"/>
      <c r="F57" s="389"/>
    </row>
    <row r="58" spans="1:6" ht="38.25" x14ac:dyDescent="0.2">
      <c r="A58" s="391" t="s">
        <v>403</v>
      </c>
      <c r="B58" s="352" t="s">
        <v>529</v>
      </c>
      <c r="C58" s="319" t="s">
        <v>127</v>
      </c>
      <c r="D58" s="319">
        <v>2</v>
      </c>
      <c r="E58" s="300"/>
      <c r="F58" s="389">
        <f t="shared" ref="F58" si="5">$D58*E58</f>
        <v>0</v>
      </c>
    </row>
    <row r="59" spans="1:6" x14ac:dyDescent="0.2">
      <c r="A59" s="317"/>
      <c r="B59" s="356" t="s">
        <v>149</v>
      </c>
      <c r="C59" s="348"/>
      <c r="E59" s="300"/>
      <c r="F59" s="389"/>
    </row>
    <row r="60" spans="1:6" x14ac:dyDescent="0.2">
      <c r="A60" s="317"/>
      <c r="B60" s="357"/>
      <c r="C60" s="348"/>
      <c r="E60" s="300"/>
      <c r="F60" s="389"/>
    </row>
    <row r="61" spans="1:6" x14ac:dyDescent="0.2">
      <c r="A61" s="317"/>
      <c r="C61" s="348"/>
      <c r="E61" s="300"/>
      <c r="F61" s="389"/>
    </row>
    <row r="62" spans="1:6" ht="38.25" x14ac:dyDescent="0.2">
      <c r="A62" s="391" t="s">
        <v>404</v>
      </c>
      <c r="B62" s="359" t="s">
        <v>492</v>
      </c>
      <c r="C62" s="319" t="s">
        <v>127</v>
      </c>
      <c r="D62" s="319">
        <v>1</v>
      </c>
      <c r="E62" s="300"/>
      <c r="F62" s="389">
        <f t="shared" ref="F62" si="6">$D62*E62</f>
        <v>0</v>
      </c>
    </row>
    <row r="63" spans="1:6" x14ac:dyDescent="0.2">
      <c r="A63" s="317"/>
      <c r="B63" s="356" t="s">
        <v>149</v>
      </c>
      <c r="C63" s="348"/>
      <c r="E63" s="300"/>
      <c r="F63" s="389"/>
    </row>
    <row r="64" spans="1:6" x14ac:dyDescent="0.2">
      <c r="A64" s="317"/>
      <c r="B64" s="357"/>
      <c r="C64" s="348"/>
      <c r="E64" s="300"/>
      <c r="F64" s="389">
        <f>SUM(F42:F62)</f>
        <v>0</v>
      </c>
    </row>
    <row r="65" spans="1:6" x14ac:dyDescent="0.2">
      <c r="A65" s="390">
        <v>8520</v>
      </c>
      <c r="B65" s="347" t="s">
        <v>224</v>
      </c>
      <c r="C65" s="348"/>
      <c r="E65" s="300"/>
      <c r="F65" s="389">
        <f t="shared" ref="F65:F87" si="7">$D65*E65</f>
        <v>0</v>
      </c>
    </row>
    <row r="66" spans="1:6" x14ac:dyDescent="0.2">
      <c r="A66" s="317"/>
      <c r="C66" s="319"/>
      <c r="E66" s="300"/>
      <c r="F66" s="389">
        <f t="shared" si="7"/>
        <v>0</v>
      </c>
    </row>
    <row r="67" spans="1:6" ht="114.75" x14ac:dyDescent="0.2">
      <c r="A67" s="317"/>
      <c r="B67" s="352" t="s">
        <v>537</v>
      </c>
      <c r="C67" s="348"/>
      <c r="E67" s="300"/>
      <c r="F67" s="389">
        <f t="shared" si="7"/>
        <v>0</v>
      </c>
    </row>
    <row r="68" spans="1:6" ht="51" x14ac:dyDescent="0.2">
      <c r="A68" s="391">
        <f>A65+0.1</f>
        <v>8520.1</v>
      </c>
      <c r="B68" s="351" t="s">
        <v>334</v>
      </c>
      <c r="C68" s="319"/>
      <c r="E68" s="300"/>
      <c r="F68" s="389">
        <f t="shared" si="7"/>
        <v>0</v>
      </c>
    </row>
    <row r="69" spans="1:6" x14ac:dyDescent="0.2">
      <c r="A69" s="391"/>
      <c r="C69" s="319"/>
      <c r="E69" s="300"/>
      <c r="F69" s="389">
        <f t="shared" si="7"/>
        <v>0</v>
      </c>
    </row>
    <row r="70" spans="1:6" x14ac:dyDescent="0.2">
      <c r="A70" s="391" t="s">
        <v>130</v>
      </c>
      <c r="B70" s="359" t="s">
        <v>400</v>
      </c>
      <c r="C70" s="319" t="s">
        <v>286</v>
      </c>
      <c r="D70" s="405">
        <v>4</v>
      </c>
      <c r="E70" s="300"/>
      <c r="F70" s="389">
        <f t="shared" si="7"/>
        <v>0</v>
      </c>
    </row>
    <row r="71" spans="1:6" x14ac:dyDescent="0.2">
      <c r="A71" s="317"/>
      <c r="B71" s="356" t="s">
        <v>149</v>
      </c>
      <c r="C71" s="348"/>
      <c r="D71" s="405"/>
      <c r="E71" s="300"/>
      <c r="F71" s="389">
        <f t="shared" si="7"/>
        <v>0</v>
      </c>
    </row>
    <row r="72" spans="1:6" x14ac:dyDescent="0.2">
      <c r="A72" s="317"/>
      <c r="B72" s="357"/>
      <c r="C72" s="348"/>
      <c r="D72" s="405"/>
      <c r="E72" s="300"/>
      <c r="F72" s="389">
        <f t="shared" si="7"/>
        <v>0</v>
      </c>
    </row>
    <row r="73" spans="1:6" x14ac:dyDescent="0.2">
      <c r="A73" s="317"/>
      <c r="C73" s="319"/>
      <c r="D73" s="405"/>
      <c r="E73" s="300"/>
      <c r="F73" s="389">
        <f t="shared" si="7"/>
        <v>0</v>
      </c>
    </row>
    <row r="74" spans="1:6" x14ac:dyDescent="0.2">
      <c r="A74" s="391" t="s">
        <v>225</v>
      </c>
      <c r="B74" s="359" t="s">
        <v>398</v>
      </c>
      <c r="C74" s="319" t="s">
        <v>286</v>
      </c>
      <c r="D74" s="405">
        <v>6.6</v>
      </c>
      <c r="E74" s="300"/>
      <c r="F74" s="389">
        <f t="shared" ref="F74" si="8">$D74*E74</f>
        <v>0</v>
      </c>
    </row>
    <row r="75" spans="1:6" x14ac:dyDescent="0.2">
      <c r="A75" s="317"/>
      <c r="B75" s="356" t="s">
        <v>149</v>
      </c>
      <c r="C75" s="348"/>
      <c r="D75" s="405"/>
      <c r="E75" s="300"/>
      <c r="F75" s="389">
        <f t="shared" si="7"/>
        <v>0</v>
      </c>
    </row>
    <row r="76" spans="1:6" x14ac:dyDescent="0.2">
      <c r="A76" s="317"/>
      <c r="B76" s="357"/>
      <c r="C76" s="348"/>
      <c r="D76" s="405"/>
      <c r="E76" s="300"/>
      <c r="F76" s="389">
        <f t="shared" si="7"/>
        <v>0</v>
      </c>
    </row>
    <row r="77" spans="1:6" x14ac:dyDescent="0.2">
      <c r="A77" s="317"/>
      <c r="C77" s="348"/>
      <c r="D77" s="405"/>
      <c r="E77" s="300"/>
      <c r="F77" s="389"/>
    </row>
    <row r="78" spans="1:6" x14ac:dyDescent="0.2">
      <c r="A78" s="391" t="s">
        <v>226</v>
      </c>
      <c r="B78" s="359" t="s">
        <v>419</v>
      </c>
      <c r="C78" s="319" t="s">
        <v>286</v>
      </c>
      <c r="D78" s="405">
        <v>5</v>
      </c>
      <c r="E78" s="300"/>
      <c r="F78" s="389">
        <f t="shared" si="7"/>
        <v>0</v>
      </c>
    </row>
    <row r="79" spans="1:6" x14ac:dyDescent="0.2">
      <c r="A79" s="317"/>
      <c r="B79" s="356" t="s">
        <v>149</v>
      </c>
      <c r="C79" s="348"/>
      <c r="D79" s="405"/>
      <c r="E79" s="300"/>
      <c r="F79" s="389">
        <f t="shared" ref="F79:F80" si="9">$D79*E79</f>
        <v>0</v>
      </c>
    </row>
    <row r="80" spans="1:6" x14ac:dyDescent="0.2">
      <c r="A80" s="317"/>
      <c r="B80" s="357"/>
      <c r="C80" s="348"/>
      <c r="D80" s="405"/>
      <c r="E80" s="300"/>
      <c r="F80" s="389">
        <f t="shared" si="9"/>
        <v>0</v>
      </c>
    </row>
    <row r="81" spans="1:6" x14ac:dyDescent="0.2">
      <c r="A81" s="317"/>
      <c r="C81" s="319"/>
      <c r="D81" s="405"/>
      <c r="E81" s="300"/>
      <c r="F81" s="389">
        <f t="shared" si="7"/>
        <v>0</v>
      </c>
    </row>
    <row r="82" spans="1:6" x14ac:dyDescent="0.2">
      <c r="A82" s="391" t="s">
        <v>227</v>
      </c>
      <c r="B82" s="359" t="s">
        <v>335</v>
      </c>
      <c r="C82" s="319" t="s">
        <v>286</v>
      </c>
      <c r="D82" s="405">
        <v>2.4</v>
      </c>
      <c r="E82" s="300"/>
      <c r="F82" s="389">
        <f t="shared" ref="F82" si="10">$D82*E82</f>
        <v>0</v>
      </c>
    </row>
    <row r="83" spans="1:6" x14ac:dyDescent="0.2">
      <c r="A83" s="317"/>
      <c r="B83" s="356" t="s">
        <v>149</v>
      </c>
      <c r="C83" s="348"/>
      <c r="D83" s="405"/>
      <c r="E83" s="300"/>
      <c r="F83" s="389">
        <f t="shared" si="7"/>
        <v>0</v>
      </c>
    </row>
    <row r="84" spans="1:6" x14ac:dyDescent="0.2">
      <c r="A84" s="317"/>
      <c r="B84" s="357"/>
      <c r="C84" s="348"/>
      <c r="D84" s="405"/>
      <c r="E84" s="300"/>
      <c r="F84" s="389">
        <f t="shared" si="7"/>
        <v>0</v>
      </c>
    </row>
    <row r="85" spans="1:6" x14ac:dyDescent="0.2">
      <c r="A85" s="317"/>
      <c r="C85" s="319"/>
      <c r="D85" s="405"/>
      <c r="E85" s="300"/>
      <c r="F85" s="389">
        <f t="shared" si="7"/>
        <v>0</v>
      </c>
    </row>
    <row r="86" spans="1:6" x14ac:dyDescent="0.2">
      <c r="A86" s="391" t="s">
        <v>228</v>
      </c>
      <c r="B86" s="359" t="s">
        <v>336</v>
      </c>
      <c r="C86" s="319" t="s">
        <v>286</v>
      </c>
      <c r="D86" s="405">
        <v>3.3</v>
      </c>
      <c r="E86" s="300"/>
      <c r="F86" s="389">
        <f t="shared" si="7"/>
        <v>0</v>
      </c>
    </row>
    <row r="87" spans="1:6" x14ac:dyDescent="0.2">
      <c r="A87" s="317"/>
      <c r="B87" s="356" t="s">
        <v>149</v>
      </c>
      <c r="C87" s="348"/>
      <c r="D87" s="405"/>
      <c r="E87" s="300"/>
      <c r="F87" s="389">
        <f t="shared" si="7"/>
        <v>0</v>
      </c>
    </row>
    <row r="88" spans="1:6" x14ac:dyDescent="0.2">
      <c r="A88" s="317"/>
      <c r="B88" s="357"/>
      <c r="C88" s="348"/>
      <c r="D88" s="405"/>
      <c r="E88" s="300"/>
      <c r="F88" s="389">
        <f t="shared" ref="F88:F110" si="11">$D88*E88</f>
        <v>0</v>
      </c>
    </row>
    <row r="89" spans="1:6" x14ac:dyDescent="0.2">
      <c r="A89" s="317"/>
      <c r="C89" s="319"/>
      <c r="D89" s="405"/>
      <c r="E89" s="300"/>
      <c r="F89" s="389">
        <f t="shared" si="11"/>
        <v>0</v>
      </c>
    </row>
    <row r="90" spans="1:6" ht="12.95" customHeight="1" x14ac:dyDescent="0.2">
      <c r="A90" s="391" t="s">
        <v>229</v>
      </c>
      <c r="B90" s="359" t="s">
        <v>420</v>
      </c>
      <c r="C90" s="319" t="s">
        <v>286</v>
      </c>
      <c r="D90" s="405">
        <v>10.199999999999999</v>
      </c>
      <c r="E90" s="300"/>
      <c r="F90" s="389">
        <f t="shared" si="11"/>
        <v>0</v>
      </c>
    </row>
    <row r="91" spans="1:6" x14ac:dyDescent="0.2">
      <c r="A91" s="317"/>
      <c r="B91" s="356" t="s">
        <v>149</v>
      </c>
      <c r="C91" s="348"/>
      <c r="D91" s="405"/>
      <c r="E91" s="300"/>
      <c r="F91" s="389">
        <f t="shared" si="11"/>
        <v>0</v>
      </c>
    </row>
    <row r="92" spans="1:6" x14ac:dyDescent="0.2">
      <c r="A92" s="317"/>
      <c r="B92" s="357"/>
      <c r="C92" s="348"/>
      <c r="D92" s="405"/>
      <c r="E92" s="300"/>
      <c r="F92" s="389">
        <f t="shared" si="11"/>
        <v>0</v>
      </c>
    </row>
    <row r="93" spans="1:6" x14ac:dyDescent="0.2">
      <c r="A93" s="317"/>
      <c r="C93" s="319"/>
      <c r="D93" s="405"/>
      <c r="E93" s="300"/>
      <c r="F93" s="389">
        <f t="shared" si="11"/>
        <v>0</v>
      </c>
    </row>
    <row r="94" spans="1:6" x14ac:dyDescent="0.2">
      <c r="A94" s="391" t="s">
        <v>230</v>
      </c>
      <c r="B94" s="359" t="s">
        <v>337</v>
      </c>
      <c r="C94" s="319" t="s">
        <v>286</v>
      </c>
      <c r="D94" s="405">
        <v>3.7</v>
      </c>
      <c r="E94" s="300"/>
      <c r="F94" s="389">
        <f t="shared" ref="F94" si="12">$D94*E94</f>
        <v>0</v>
      </c>
    </row>
    <row r="95" spans="1:6" x14ac:dyDescent="0.2">
      <c r="A95" s="317"/>
      <c r="B95" s="356" t="s">
        <v>149</v>
      </c>
      <c r="C95" s="348"/>
      <c r="D95" s="405"/>
      <c r="E95" s="300"/>
      <c r="F95" s="389">
        <f t="shared" si="11"/>
        <v>0</v>
      </c>
    </row>
    <row r="96" spans="1:6" x14ac:dyDescent="0.2">
      <c r="A96" s="317"/>
      <c r="B96" s="357"/>
      <c r="C96" s="348"/>
      <c r="D96" s="405"/>
      <c r="E96" s="300"/>
      <c r="F96" s="389">
        <f t="shared" si="11"/>
        <v>0</v>
      </c>
    </row>
    <row r="97" spans="1:6" x14ac:dyDescent="0.2">
      <c r="A97" s="317"/>
      <c r="C97" s="319"/>
      <c r="D97" s="405"/>
      <c r="E97" s="300"/>
      <c r="F97" s="389">
        <f>SUM(F70:F94)</f>
        <v>0</v>
      </c>
    </row>
    <row r="98" spans="1:6" ht="12.95" customHeight="1" x14ac:dyDescent="0.2">
      <c r="A98" s="391" t="s">
        <v>231</v>
      </c>
      <c r="B98" s="359" t="s">
        <v>421</v>
      </c>
      <c r="C98" s="319" t="s">
        <v>286</v>
      </c>
      <c r="D98" s="405">
        <f>2.4*2</f>
        <v>4.8</v>
      </c>
      <c r="E98" s="300"/>
      <c r="F98" s="389">
        <f t="shared" ref="F98" si="13">$D98*E98</f>
        <v>0</v>
      </c>
    </row>
    <row r="99" spans="1:6" x14ac:dyDescent="0.2">
      <c r="A99" s="317"/>
      <c r="B99" s="356" t="s">
        <v>149</v>
      </c>
      <c r="C99" s="348"/>
      <c r="D99" s="405"/>
      <c r="E99" s="300"/>
      <c r="F99" s="389">
        <f t="shared" si="11"/>
        <v>0</v>
      </c>
    </row>
    <row r="100" spans="1:6" x14ac:dyDescent="0.2">
      <c r="A100" s="317"/>
      <c r="B100" s="357"/>
      <c r="C100" s="348"/>
      <c r="D100" s="405"/>
      <c r="E100" s="300"/>
      <c r="F100" s="389">
        <f t="shared" si="11"/>
        <v>0</v>
      </c>
    </row>
    <row r="101" spans="1:6" x14ac:dyDescent="0.2">
      <c r="A101" s="317"/>
      <c r="C101" s="319"/>
      <c r="D101" s="405"/>
      <c r="E101" s="300"/>
      <c r="F101" s="389"/>
    </row>
    <row r="102" spans="1:6" x14ac:dyDescent="0.2">
      <c r="A102" s="391" t="s">
        <v>232</v>
      </c>
      <c r="B102" s="359" t="s">
        <v>422</v>
      </c>
      <c r="C102" s="319" t="s">
        <v>286</v>
      </c>
      <c r="D102" s="405">
        <v>1.44</v>
      </c>
      <c r="E102" s="300"/>
      <c r="F102" s="389">
        <f t="shared" ref="F102" si="14">$D102*E102</f>
        <v>0</v>
      </c>
    </row>
    <row r="103" spans="1:6" x14ac:dyDescent="0.2">
      <c r="A103" s="317"/>
      <c r="B103" s="356" t="s">
        <v>149</v>
      </c>
      <c r="C103" s="348"/>
      <c r="D103" s="405"/>
      <c r="E103" s="300"/>
      <c r="F103" s="389">
        <f t="shared" si="11"/>
        <v>0</v>
      </c>
    </row>
    <row r="104" spans="1:6" x14ac:dyDescent="0.2">
      <c r="A104" s="317"/>
      <c r="B104" s="357"/>
      <c r="C104" s="348"/>
      <c r="D104" s="405"/>
      <c r="E104" s="300"/>
      <c r="F104" s="389">
        <f t="shared" si="11"/>
        <v>0</v>
      </c>
    </row>
    <row r="105" spans="1:6" x14ac:dyDescent="0.2">
      <c r="A105" s="317"/>
      <c r="C105" s="319"/>
      <c r="D105" s="405"/>
      <c r="E105" s="300"/>
      <c r="F105" s="389">
        <f t="shared" si="11"/>
        <v>0</v>
      </c>
    </row>
    <row r="106" spans="1:6" x14ac:dyDescent="0.2">
      <c r="A106" s="391" t="s">
        <v>233</v>
      </c>
      <c r="B106" s="359" t="s">
        <v>396</v>
      </c>
      <c r="C106" s="319" t="s">
        <v>286</v>
      </c>
      <c r="D106" s="405">
        <v>2.5</v>
      </c>
      <c r="E106" s="300"/>
      <c r="F106" s="389">
        <f t="shared" ref="F106" si="15">$D106*E106</f>
        <v>0</v>
      </c>
    </row>
    <row r="107" spans="1:6" x14ac:dyDescent="0.2">
      <c r="A107" s="317"/>
      <c r="B107" s="356" t="s">
        <v>149</v>
      </c>
      <c r="C107" s="348"/>
      <c r="D107" s="405"/>
      <c r="E107" s="300"/>
      <c r="F107" s="389">
        <f t="shared" si="11"/>
        <v>0</v>
      </c>
    </row>
    <row r="108" spans="1:6" x14ac:dyDescent="0.2">
      <c r="A108" s="317"/>
      <c r="B108" s="357"/>
      <c r="C108" s="348"/>
      <c r="D108" s="405"/>
      <c r="E108" s="300"/>
      <c r="F108" s="389">
        <f t="shared" si="11"/>
        <v>0</v>
      </c>
    </row>
    <row r="109" spans="1:6" x14ac:dyDescent="0.2">
      <c r="A109" s="317"/>
      <c r="C109" s="348"/>
      <c r="D109" s="405"/>
      <c r="E109" s="300"/>
      <c r="F109" s="389"/>
    </row>
    <row r="110" spans="1:6" x14ac:dyDescent="0.2">
      <c r="A110" s="391" t="s">
        <v>234</v>
      </c>
      <c r="B110" s="359" t="s">
        <v>395</v>
      </c>
      <c r="C110" s="319" t="s">
        <v>286</v>
      </c>
      <c r="D110" s="405">
        <v>2.2999999999999998</v>
      </c>
      <c r="E110" s="300"/>
      <c r="F110" s="389">
        <f t="shared" si="11"/>
        <v>0</v>
      </c>
    </row>
    <row r="111" spans="1:6" x14ac:dyDescent="0.2">
      <c r="A111" s="317"/>
      <c r="B111" s="356" t="s">
        <v>149</v>
      </c>
      <c r="C111" s="348"/>
      <c r="D111" s="405"/>
      <c r="E111" s="300"/>
      <c r="F111" s="389">
        <f t="shared" ref="F111:F114" si="16">$D111*E111</f>
        <v>0</v>
      </c>
    </row>
    <row r="112" spans="1:6" x14ac:dyDescent="0.2">
      <c r="A112" s="317"/>
      <c r="B112" s="357"/>
      <c r="C112" s="348"/>
      <c r="D112" s="405"/>
      <c r="E112" s="300"/>
      <c r="F112" s="389">
        <f t="shared" si="16"/>
        <v>0</v>
      </c>
    </row>
    <row r="113" spans="1:6" x14ac:dyDescent="0.2">
      <c r="A113" s="317"/>
      <c r="C113" s="348"/>
      <c r="D113" s="405"/>
      <c r="E113" s="300"/>
      <c r="F113" s="389"/>
    </row>
    <row r="114" spans="1:6" x14ac:dyDescent="0.2">
      <c r="A114" s="391" t="s">
        <v>235</v>
      </c>
      <c r="B114" s="359" t="s">
        <v>399</v>
      </c>
      <c r="C114" s="319" t="s">
        <v>286</v>
      </c>
      <c r="D114" s="405">
        <v>3.85</v>
      </c>
      <c r="E114" s="300"/>
      <c r="F114" s="389">
        <f t="shared" si="16"/>
        <v>0</v>
      </c>
    </row>
    <row r="115" spans="1:6" x14ac:dyDescent="0.2">
      <c r="A115" s="317"/>
      <c r="B115" s="356" t="s">
        <v>149</v>
      </c>
      <c r="C115" s="348"/>
      <c r="D115" s="405"/>
      <c r="E115" s="300"/>
      <c r="F115" s="389">
        <f t="shared" ref="F115:F118" si="17">$D115*E115</f>
        <v>0</v>
      </c>
    </row>
    <row r="116" spans="1:6" x14ac:dyDescent="0.2">
      <c r="A116" s="317"/>
      <c r="B116" s="357"/>
      <c r="C116" s="348"/>
      <c r="D116" s="405"/>
      <c r="E116" s="300"/>
      <c r="F116" s="389">
        <f t="shared" si="17"/>
        <v>0</v>
      </c>
    </row>
    <row r="117" spans="1:6" x14ac:dyDescent="0.2">
      <c r="A117" s="317"/>
      <c r="C117" s="348"/>
      <c r="D117" s="405"/>
      <c r="E117" s="300"/>
      <c r="F117" s="389"/>
    </row>
    <row r="118" spans="1:6" ht="12.95" customHeight="1" x14ac:dyDescent="0.2">
      <c r="A118" s="391" t="s">
        <v>387</v>
      </c>
      <c r="B118" s="359" t="s">
        <v>397</v>
      </c>
      <c r="C118" s="319" t="s">
        <v>286</v>
      </c>
      <c r="D118" s="405">
        <v>6.7</v>
      </c>
      <c r="E118" s="300"/>
      <c r="F118" s="389">
        <f t="shared" si="17"/>
        <v>0</v>
      </c>
    </row>
    <row r="119" spans="1:6" x14ac:dyDescent="0.2">
      <c r="A119" s="317"/>
      <c r="B119" s="356" t="s">
        <v>149</v>
      </c>
      <c r="C119" s="348"/>
      <c r="E119" s="300"/>
      <c r="F119" s="389">
        <f t="shared" ref="F119:F122" si="18">$D119*E119</f>
        <v>0</v>
      </c>
    </row>
    <row r="120" spans="1:6" x14ac:dyDescent="0.2">
      <c r="A120" s="317"/>
      <c r="B120" s="357"/>
      <c r="C120" s="348"/>
      <c r="E120" s="300"/>
      <c r="F120" s="389">
        <f t="shared" si="18"/>
        <v>0</v>
      </c>
    </row>
    <row r="121" spans="1:6" x14ac:dyDescent="0.2">
      <c r="A121" s="317"/>
      <c r="C121" s="348"/>
      <c r="D121" s="405"/>
      <c r="E121" s="300"/>
      <c r="F121" s="389"/>
    </row>
    <row r="122" spans="1:6" x14ac:dyDescent="0.2">
      <c r="A122" s="391" t="s">
        <v>401</v>
      </c>
      <c r="B122" s="359" t="s">
        <v>423</v>
      </c>
      <c r="C122" s="319" t="s">
        <v>286</v>
      </c>
      <c r="D122" s="405">
        <v>1</v>
      </c>
      <c r="E122" s="300"/>
      <c r="F122" s="389">
        <f t="shared" si="18"/>
        <v>0</v>
      </c>
    </row>
    <row r="123" spans="1:6" x14ac:dyDescent="0.2">
      <c r="A123" s="317"/>
      <c r="B123" s="356" t="s">
        <v>149</v>
      </c>
      <c r="C123" s="348"/>
      <c r="E123" s="300"/>
      <c r="F123" s="389">
        <f t="shared" ref="F123:F126" si="19">$D123*E123</f>
        <v>0</v>
      </c>
    </row>
    <row r="124" spans="1:6" x14ac:dyDescent="0.2">
      <c r="A124" s="317"/>
      <c r="B124" s="357"/>
      <c r="C124" s="348"/>
      <c r="E124" s="300"/>
      <c r="F124" s="389">
        <f t="shared" si="19"/>
        <v>0</v>
      </c>
    </row>
    <row r="125" spans="1:6" x14ac:dyDescent="0.2">
      <c r="A125" s="317"/>
      <c r="C125" s="348"/>
      <c r="D125" s="405"/>
      <c r="E125" s="300"/>
      <c r="F125" s="389"/>
    </row>
    <row r="126" spans="1:6" x14ac:dyDescent="0.2">
      <c r="A126" s="391" t="s">
        <v>402</v>
      </c>
      <c r="B126" s="359" t="s">
        <v>424</v>
      </c>
      <c r="C126" s="319" t="s">
        <v>286</v>
      </c>
      <c r="D126" s="405">
        <v>1</v>
      </c>
      <c r="E126" s="300"/>
      <c r="F126" s="389">
        <f t="shared" si="19"/>
        <v>0</v>
      </c>
    </row>
    <row r="127" spans="1:6" x14ac:dyDescent="0.2">
      <c r="A127" s="317"/>
      <c r="B127" s="356" t="s">
        <v>149</v>
      </c>
      <c r="C127" s="348"/>
      <c r="E127" s="300"/>
      <c r="F127" s="389">
        <f t="shared" ref="F127:F132" si="20">$D127*E127</f>
        <v>0</v>
      </c>
    </row>
    <row r="128" spans="1:6" x14ac:dyDescent="0.2">
      <c r="A128" s="317"/>
      <c r="B128" s="357"/>
      <c r="C128" s="348"/>
      <c r="E128" s="300"/>
      <c r="F128" s="389">
        <f t="shared" si="20"/>
        <v>0</v>
      </c>
    </row>
    <row r="129" spans="1:6" x14ac:dyDescent="0.2">
      <c r="A129" s="391"/>
      <c r="C129" s="319"/>
      <c r="E129" s="300"/>
      <c r="F129" s="389">
        <f t="shared" si="20"/>
        <v>0</v>
      </c>
    </row>
    <row r="130" spans="1:6" ht="12.95" customHeight="1" x14ac:dyDescent="0.2">
      <c r="A130" s="391" t="s">
        <v>425</v>
      </c>
      <c r="B130" s="359" t="s">
        <v>426</v>
      </c>
      <c r="C130" s="319" t="s">
        <v>286</v>
      </c>
      <c r="D130" s="405">
        <v>9</v>
      </c>
      <c r="E130" s="300"/>
      <c r="F130" s="389">
        <f t="shared" si="20"/>
        <v>0</v>
      </c>
    </row>
    <row r="131" spans="1:6" x14ac:dyDescent="0.2">
      <c r="A131" s="317"/>
      <c r="B131" s="356" t="s">
        <v>149</v>
      </c>
      <c r="C131" s="348"/>
      <c r="D131" s="405"/>
      <c r="E131" s="300"/>
      <c r="F131" s="389">
        <f t="shared" si="20"/>
        <v>0</v>
      </c>
    </row>
    <row r="132" spans="1:6" x14ac:dyDescent="0.2">
      <c r="A132" s="317"/>
      <c r="B132" s="357"/>
      <c r="C132" s="348"/>
      <c r="D132" s="405"/>
      <c r="E132" s="300"/>
      <c r="F132" s="389">
        <f t="shared" si="20"/>
        <v>0</v>
      </c>
    </row>
    <row r="133" spans="1:6" x14ac:dyDescent="0.2">
      <c r="A133" s="317"/>
      <c r="C133" s="348"/>
      <c r="E133" s="300"/>
      <c r="F133" s="389">
        <f>SUM(F98:F131)</f>
        <v>0</v>
      </c>
    </row>
    <row r="134" spans="1:6" x14ac:dyDescent="0.2">
      <c r="A134" s="390">
        <v>8521</v>
      </c>
      <c r="B134" s="347" t="s">
        <v>338</v>
      </c>
      <c r="C134" s="348"/>
      <c r="E134" s="300"/>
      <c r="F134" s="389">
        <f t="shared" ref="F134:F141" si="21">$D134*E134</f>
        <v>0</v>
      </c>
    </row>
    <row r="135" spans="1:6" x14ac:dyDescent="0.2">
      <c r="A135" s="317"/>
      <c r="C135" s="319"/>
      <c r="E135" s="300"/>
      <c r="F135" s="389">
        <f t="shared" si="21"/>
        <v>0</v>
      </c>
    </row>
    <row r="136" spans="1:6" ht="114.75" x14ac:dyDescent="0.2">
      <c r="A136" s="317"/>
      <c r="B136" s="352" t="s">
        <v>537</v>
      </c>
      <c r="C136" s="348"/>
      <c r="E136" s="300"/>
      <c r="F136" s="389">
        <f t="shared" si="21"/>
        <v>0</v>
      </c>
    </row>
    <row r="137" spans="1:6" ht="51" x14ac:dyDescent="0.2">
      <c r="A137" s="391">
        <f>A134+0.1</f>
        <v>8521.1</v>
      </c>
      <c r="B137" s="351" t="s">
        <v>334</v>
      </c>
      <c r="C137" s="319"/>
      <c r="E137" s="300"/>
      <c r="F137" s="389">
        <f t="shared" si="21"/>
        <v>0</v>
      </c>
    </row>
    <row r="138" spans="1:6" x14ac:dyDescent="0.2">
      <c r="A138" s="391"/>
      <c r="C138" s="319"/>
      <c r="E138" s="300"/>
      <c r="F138" s="389">
        <f t="shared" si="21"/>
        <v>0</v>
      </c>
    </row>
    <row r="139" spans="1:6" x14ac:dyDescent="0.2">
      <c r="A139" s="391" t="s">
        <v>339</v>
      </c>
      <c r="B139" s="359" t="s">
        <v>341</v>
      </c>
      <c r="C139" s="319" t="s">
        <v>340</v>
      </c>
      <c r="D139" s="319">
        <v>33</v>
      </c>
      <c r="E139" s="300"/>
      <c r="F139" s="389">
        <f t="shared" si="21"/>
        <v>0</v>
      </c>
    </row>
    <row r="140" spans="1:6" x14ac:dyDescent="0.2">
      <c r="A140" s="317"/>
      <c r="B140" s="356" t="s">
        <v>149</v>
      </c>
      <c r="C140" s="348"/>
      <c r="E140" s="300"/>
      <c r="F140" s="389">
        <f t="shared" si="21"/>
        <v>0</v>
      </c>
    </row>
    <row r="141" spans="1:6" x14ac:dyDescent="0.2">
      <c r="A141" s="317"/>
      <c r="B141" s="357"/>
      <c r="C141" s="348"/>
      <c r="E141" s="300"/>
      <c r="F141" s="389">
        <f t="shared" si="21"/>
        <v>0</v>
      </c>
    </row>
    <row r="142" spans="1:6" x14ac:dyDescent="0.2">
      <c r="A142" s="317"/>
      <c r="C142" s="348"/>
      <c r="E142" s="300"/>
      <c r="F142" s="389"/>
    </row>
    <row r="143" spans="1:6" x14ac:dyDescent="0.2">
      <c r="A143" s="391" t="s">
        <v>343</v>
      </c>
      <c r="B143" s="359" t="s">
        <v>342</v>
      </c>
      <c r="C143" s="319" t="s">
        <v>340</v>
      </c>
      <c r="D143" s="319">
        <v>1</v>
      </c>
      <c r="E143" s="300"/>
      <c r="F143" s="389">
        <f t="shared" ref="F143:F145" si="22">$D143*E143</f>
        <v>0</v>
      </c>
    </row>
    <row r="144" spans="1:6" x14ac:dyDescent="0.2">
      <c r="A144" s="317"/>
      <c r="B144" s="356" t="s">
        <v>149</v>
      </c>
      <c r="C144" s="348"/>
      <c r="E144" s="300"/>
      <c r="F144" s="389">
        <f t="shared" si="22"/>
        <v>0</v>
      </c>
    </row>
    <row r="145" spans="1:6" x14ac:dyDescent="0.2">
      <c r="A145" s="317"/>
      <c r="B145" s="357"/>
      <c r="C145" s="348"/>
      <c r="E145" s="300"/>
      <c r="F145" s="389">
        <f t="shared" si="22"/>
        <v>0</v>
      </c>
    </row>
    <row r="146" spans="1:6" x14ac:dyDescent="0.2">
      <c r="A146" s="317"/>
      <c r="C146" s="348"/>
      <c r="E146" s="300"/>
      <c r="F146" s="389"/>
    </row>
    <row r="147" spans="1:6" x14ac:dyDescent="0.2">
      <c r="A147" s="391" t="s">
        <v>344</v>
      </c>
      <c r="B147" s="359" t="s">
        <v>345</v>
      </c>
      <c r="C147" s="319" t="s">
        <v>340</v>
      </c>
      <c r="D147" s="319">
        <v>1</v>
      </c>
      <c r="E147" s="300"/>
      <c r="F147" s="389">
        <f t="shared" ref="F147:F149" si="23">$D147*E147</f>
        <v>0</v>
      </c>
    </row>
    <row r="148" spans="1:6" x14ac:dyDescent="0.2">
      <c r="A148" s="317"/>
      <c r="B148" s="356" t="s">
        <v>149</v>
      </c>
      <c r="C148" s="348"/>
      <c r="E148" s="300"/>
      <c r="F148" s="389">
        <f t="shared" si="23"/>
        <v>0</v>
      </c>
    </row>
    <row r="149" spans="1:6" x14ac:dyDescent="0.2">
      <c r="A149" s="317"/>
      <c r="B149" s="357"/>
      <c r="C149" s="348"/>
      <c r="E149" s="300"/>
      <c r="F149" s="389">
        <f t="shared" si="23"/>
        <v>0</v>
      </c>
    </row>
    <row r="150" spans="1:6" x14ac:dyDescent="0.2">
      <c r="A150" s="317"/>
      <c r="C150" s="348"/>
      <c r="E150" s="300"/>
      <c r="F150" s="389"/>
    </row>
    <row r="151" spans="1:6" x14ac:dyDescent="0.2">
      <c r="A151" s="391" t="s">
        <v>346</v>
      </c>
      <c r="B151" s="359" t="s">
        <v>347</v>
      </c>
      <c r="C151" s="319" t="s">
        <v>340</v>
      </c>
      <c r="D151" s="319">
        <v>3</v>
      </c>
      <c r="E151" s="300"/>
      <c r="F151" s="389">
        <f t="shared" ref="F151:F153" si="24">$D151*E151</f>
        <v>0</v>
      </c>
    </row>
    <row r="152" spans="1:6" x14ac:dyDescent="0.2">
      <c r="A152" s="317"/>
      <c r="B152" s="356" t="s">
        <v>149</v>
      </c>
      <c r="C152" s="348"/>
      <c r="E152" s="300"/>
      <c r="F152" s="389">
        <f t="shared" si="24"/>
        <v>0</v>
      </c>
    </row>
    <row r="153" spans="1:6" x14ac:dyDescent="0.2">
      <c r="A153" s="317"/>
      <c r="B153" s="357"/>
      <c r="C153" s="348"/>
      <c r="E153" s="300"/>
      <c r="F153" s="389">
        <f t="shared" si="24"/>
        <v>0</v>
      </c>
    </row>
    <row r="154" spans="1:6" x14ac:dyDescent="0.2">
      <c r="A154" s="317"/>
      <c r="C154" s="348"/>
      <c r="E154" s="300"/>
      <c r="F154" s="389"/>
    </row>
    <row r="155" spans="1:6" x14ac:dyDescent="0.2">
      <c r="A155" s="391" t="s">
        <v>349</v>
      </c>
      <c r="B155" s="359" t="s">
        <v>348</v>
      </c>
      <c r="C155" s="319" t="s">
        <v>340</v>
      </c>
      <c r="D155" s="319">
        <v>1</v>
      </c>
      <c r="E155" s="300"/>
      <c r="F155" s="389">
        <f t="shared" ref="F155:F157" si="25">$D155*E155</f>
        <v>0</v>
      </c>
    </row>
    <row r="156" spans="1:6" x14ac:dyDescent="0.2">
      <c r="A156" s="317"/>
      <c r="B156" s="356" t="s">
        <v>149</v>
      </c>
      <c r="C156" s="348"/>
      <c r="E156" s="300"/>
      <c r="F156" s="389">
        <f t="shared" si="25"/>
        <v>0</v>
      </c>
    </row>
    <row r="157" spans="1:6" x14ac:dyDescent="0.2">
      <c r="A157" s="317"/>
      <c r="B157" s="357"/>
      <c r="C157" s="348"/>
      <c r="E157" s="300"/>
      <c r="F157" s="389">
        <f t="shared" si="25"/>
        <v>0</v>
      </c>
    </row>
    <row r="158" spans="1:6" x14ac:dyDescent="0.2">
      <c r="A158" s="317"/>
      <c r="C158" s="348"/>
      <c r="E158" s="300"/>
      <c r="F158" s="389"/>
    </row>
    <row r="159" spans="1:6" x14ac:dyDescent="0.2">
      <c r="A159" s="391" t="s">
        <v>350</v>
      </c>
      <c r="B159" s="359" t="s">
        <v>351</v>
      </c>
      <c r="C159" s="319" t="s">
        <v>340</v>
      </c>
      <c r="D159" s="319">
        <v>3</v>
      </c>
      <c r="E159" s="300"/>
      <c r="F159" s="389">
        <f t="shared" ref="F159:F161" si="26">$D159*E159</f>
        <v>0</v>
      </c>
    </row>
    <row r="160" spans="1:6" x14ac:dyDescent="0.2">
      <c r="A160" s="317"/>
      <c r="B160" s="356" t="s">
        <v>149</v>
      </c>
      <c r="C160" s="348"/>
      <c r="E160" s="300"/>
      <c r="F160" s="389">
        <f t="shared" si="26"/>
        <v>0</v>
      </c>
    </row>
    <row r="161" spans="1:6" x14ac:dyDescent="0.2">
      <c r="A161" s="317"/>
      <c r="B161" s="357"/>
      <c r="C161" s="348"/>
      <c r="E161" s="300"/>
      <c r="F161" s="389">
        <f t="shared" si="26"/>
        <v>0</v>
      </c>
    </row>
    <row r="162" spans="1:6" x14ac:dyDescent="0.2">
      <c r="A162" s="317"/>
      <c r="C162" s="348"/>
      <c r="E162" s="300"/>
      <c r="F162" s="389"/>
    </row>
    <row r="163" spans="1:6" x14ac:dyDescent="0.2">
      <c r="A163" s="391" t="s">
        <v>353</v>
      </c>
      <c r="B163" s="359" t="s">
        <v>352</v>
      </c>
      <c r="C163" s="319" t="s">
        <v>340</v>
      </c>
      <c r="D163" s="319">
        <v>5</v>
      </c>
      <c r="E163" s="300"/>
      <c r="F163" s="389">
        <f t="shared" ref="F163:F165" si="27">$D163*E163</f>
        <v>0</v>
      </c>
    </row>
    <row r="164" spans="1:6" x14ac:dyDescent="0.2">
      <c r="A164" s="317"/>
      <c r="B164" s="356" t="s">
        <v>149</v>
      </c>
      <c r="C164" s="348"/>
      <c r="E164" s="300"/>
      <c r="F164" s="389">
        <f t="shared" si="27"/>
        <v>0</v>
      </c>
    </row>
    <row r="165" spans="1:6" x14ac:dyDescent="0.2">
      <c r="A165" s="317"/>
      <c r="B165" s="357"/>
      <c r="C165" s="348"/>
      <c r="E165" s="300"/>
      <c r="F165" s="389">
        <f t="shared" si="27"/>
        <v>0</v>
      </c>
    </row>
    <row r="166" spans="1:6" x14ac:dyDescent="0.2">
      <c r="A166" s="317"/>
      <c r="C166" s="348"/>
      <c r="E166" s="300"/>
      <c r="F166" s="389"/>
    </row>
    <row r="167" spans="1:6" x14ac:dyDescent="0.2">
      <c r="A167" s="391" t="s">
        <v>354</v>
      </c>
      <c r="B167" s="359" t="s">
        <v>355</v>
      </c>
      <c r="C167" s="319" t="s">
        <v>340</v>
      </c>
      <c r="D167" s="319">
        <v>3</v>
      </c>
      <c r="E167" s="300"/>
      <c r="F167" s="389">
        <f t="shared" ref="F167:F169" si="28">$D167*E167</f>
        <v>0</v>
      </c>
    </row>
    <row r="168" spans="1:6" x14ac:dyDescent="0.2">
      <c r="A168" s="317"/>
      <c r="B168" s="356" t="s">
        <v>149</v>
      </c>
      <c r="C168" s="348"/>
      <c r="E168" s="300"/>
      <c r="F168" s="389">
        <f t="shared" si="28"/>
        <v>0</v>
      </c>
    </row>
    <row r="169" spans="1:6" x14ac:dyDescent="0.2">
      <c r="A169" s="317"/>
      <c r="B169" s="357"/>
      <c r="C169" s="348"/>
      <c r="E169" s="300"/>
      <c r="F169" s="389">
        <f t="shared" si="28"/>
        <v>0</v>
      </c>
    </row>
    <row r="170" spans="1:6" x14ac:dyDescent="0.2">
      <c r="A170" s="317"/>
      <c r="C170" s="348"/>
      <c r="E170" s="300"/>
      <c r="F170" s="389">
        <f>SUM(F136:F168)</f>
        <v>0</v>
      </c>
    </row>
    <row r="171" spans="1:6" x14ac:dyDescent="0.2">
      <c r="A171" s="391" t="s">
        <v>356</v>
      </c>
      <c r="B171" s="359" t="s">
        <v>357</v>
      </c>
      <c r="C171" s="319" t="s">
        <v>340</v>
      </c>
      <c r="D171" s="319">
        <v>2</v>
      </c>
      <c r="E171" s="300"/>
      <c r="F171" s="389">
        <f t="shared" ref="F171:F173" si="29">$D171*E171</f>
        <v>0</v>
      </c>
    </row>
    <row r="172" spans="1:6" x14ac:dyDescent="0.2">
      <c r="A172" s="317"/>
      <c r="B172" s="356" t="s">
        <v>149</v>
      </c>
      <c r="C172" s="348"/>
      <c r="E172" s="300"/>
      <c r="F172" s="389">
        <f t="shared" si="29"/>
        <v>0</v>
      </c>
    </row>
    <row r="173" spans="1:6" x14ac:dyDescent="0.2">
      <c r="A173" s="317"/>
      <c r="B173" s="357"/>
      <c r="C173" s="348"/>
      <c r="E173" s="300"/>
      <c r="F173" s="389">
        <f t="shared" si="29"/>
        <v>0</v>
      </c>
    </row>
    <row r="174" spans="1:6" x14ac:dyDescent="0.2">
      <c r="A174" s="317"/>
      <c r="C174" s="348"/>
      <c r="E174" s="300"/>
      <c r="F174" s="389"/>
    </row>
    <row r="175" spans="1:6" x14ac:dyDescent="0.2">
      <c r="A175" s="391" t="s">
        <v>358</v>
      </c>
      <c r="B175" s="359" t="s">
        <v>359</v>
      </c>
      <c r="C175" s="319" t="s">
        <v>340</v>
      </c>
      <c r="D175" s="319">
        <v>1</v>
      </c>
      <c r="E175" s="300"/>
      <c r="F175" s="389">
        <f t="shared" ref="F175:F176" si="30">$D175*E175</f>
        <v>0</v>
      </c>
    </row>
    <row r="176" spans="1:6" x14ac:dyDescent="0.2">
      <c r="A176" s="317"/>
      <c r="B176" s="356" t="s">
        <v>149</v>
      </c>
      <c r="C176" s="348"/>
      <c r="E176" s="300"/>
      <c r="F176" s="389">
        <f t="shared" si="30"/>
        <v>0</v>
      </c>
    </row>
    <row r="177" spans="1:6" x14ac:dyDescent="0.2">
      <c r="A177" s="317"/>
      <c r="B177" s="356"/>
      <c r="C177" s="348"/>
      <c r="E177" s="300"/>
      <c r="F177" s="389"/>
    </row>
    <row r="178" spans="1:6" x14ac:dyDescent="0.2">
      <c r="A178" s="317"/>
      <c r="B178" s="396"/>
      <c r="C178" s="348"/>
      <c r="E178" s="300"/>
      <c r="F178" s="389"/>
    </row>
    <row r="179" spans="1:6" x14ac:dyDescent="0.2">
      <c r="A179" s="391" t="s">
        <v>383</v>
      </c>
      <c r="B179" s="359" t="s">
        <v>385</v>
      </c>
      <c r="C179" s="319" t="s">
        <v>340</v>
      </c>
      <c r="D179" s="319">
        <v>2</v>
      </c>
      <c r="E179" s="300"/>
      <c r="F179" s="389">
        <f t="shared" ref="F179:F180" si="31">$D179*E179</f>
        <v>0</v>
      </c>
    </row>
    <row r="180" spans="1:6" x14ac:dyDescent="0.2">
      <c r="A180" s="317"/>
      <c r="B180" s="356" t="s">
        <v>149</v>
      </c>
      <c r="C180" s="348"/>
      <c r="E180" s="300"/>
      <c r="F180" s="389">
        <f t="shared" si="31"/>
        <v>0</v>
      </c>
    </row>
    <row r="181" spans="1:6" x14ac:dyDescent="0.2">
      <c r="A181" s="317"/>
      <c r="B181" s="356"/>
      <c r="C181" s="348"/>
      <c r="E181" s="300"/>
      <c r="F181" s="389"/>
    </row>
    <row r="182" spans="1:6" x14ac:dyDescent="0.2">
      <c r="A182" s="317"/>
      <c r="B182" s="396"/>
      <c r="C182" s="348"/>
      <c r="E182" s="300"/>
      <c r="F182" s="389"/>
    </row>
    <row r="183" spans="1:6" x14ac:dyDescent="0.2">
      <c r="A183" s="391" t="s">
        <v>384</v>
      </c>
      <c r="B183" s="359" t="s">
        <v>386</v>
      </c>
      <c r="C183" s="319" t="s">
        <v>340</v>
      </c>
      <c r="D183" s="319">
        <v>2</v>
      </c>
      <c r="E183" s="300"/>
      <c r="F183" s="389">
        <f t="shared" ref="F183:F184" si="32">$D183*E183</f>
        <v>0</v>
      </c>
    </row>
    <row r="184" spans="1:6" x14ac:dyDescent="0.2">
      <c r="A184" s="317"/>
      <c r="B184" s="356" t="s">
        <v>149</v>
      </c>
      <c r="C184" s="348"/>
      <c r="E184" s="300"/>
      <c r="F184" s="389">
        <f t="shared" si="32"/>
        <v>0</v>
      </c>
    </row>
    <row r="185" spans="1:6" x14ac:dyDescent="0.2">
      <c r="A185" s="317"/>
      <c r="B185" s="356"/>
      <c r="C185" s="348"/>
      <c r="E185" s="300"/>
      <c r="F185" s="389"/>
    </row>
    <row r="187" spans="1:6" x14ac:dyDescent="0.2">
      <c r="F187" s="389">
        <f>SUM(F171:F184)</f>
        <v>0</v>
      </c>
    </row>
  </sheetData>
  <sheetProtection algorithmName="SHA-512" hashValue="1UlZnJy4u7uOIoF0mv49GIuX07SLub+VQibOvOgIiYXHCm2BaXukMvx8OQcAnQbWs2aGoIY7yP6trSBFuQVdrw==" saltValue="hyMXYr4Q6Vztr2kWy3uRAA==" spinCount="100000" sheet="1" objects="1" scenarios="1"/>
  <phoneticPr fontId="0" type="noConversion"/>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8.&amp;P&amp;R&amp;12Carried to Collection ____________ &amp;10
Date: &amp;D</oddFooter>
  </headerFooter>
  <rowBreaks count="5" manualBreakCount="5">
    <brk id="41" max="5" man="1"/>
    <brk id="64" max="16383" man="1"/>
    <brk id="97" max="5" man="1"/>
    <brk id="133" max="5" man="1"/>
    <brk id="170"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showZeros="0"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'8 - Doors and Windows'!A1</f>
        <v>0</v>
      </c>
      <c r="B1" s="256"/>
      <c r="C1" s="257"/>
      <c r="D1" s="258"/>
      <c r="E1" s="259"/>
      <c r="F1" s="259"/>
    </row>
    <row r="2" spans="1:6" s="9" customFormat="1" x14ac:dyDescent="0.2">
      <c r="A2" s="255">
        <f>'8 - Doors and Windows'!A2</f>
        <v>0</v>
      </c>
      <c r="B2" s="256"/>
      <c r="C2" s="257"/>
      <c r="D2" s="258"/>
      <c r="E2" s="259"/>
      <c r="F2" s="259"/>
    </row>
    <row r="3" spans="1:6" s="9" customFormat="1" x14ac:dyDescent="0.2">
      <c r="A3" s="255">
        <f>'8 - Doors and Windows'!A3</f>
        <v>0</v>
      </c>
      <c r="B3" s="256"/>
      <c r="C3" s="257"/>
      <c r="D3" s="258"/>
      <c r="E3" s="259"/>
      <c r="F3" s="259"/>
    </row>
    <row r="4" spans="1:6" s="10" customFormat="1" x14ac:dyDescent="0.2">
      <c r="A4" s="261">
        <f>'8 - Doors and Windows'!A4</f>
        <v>0</v>
      </c>
      <c r="B4" s="262"/>
      <c r="C4" s="263"/>
      <c r="D4" s="263"/>
      <c r="E4" s="263"/>
      <c r="F4" s="263"/>
    </row>
    <row r="5" spans="1:6" s="10" customFormat="1" x14ac:dyDescent="0.2">
      <c r="A5" s="265" t="str">
        <f>'8 - Doors and Windows'!A5</f>
        <v>LEBANESE RED CROSS</v>
      </c>
      <c r="B5" s="303"/>
      <c r="C5" s="303"/>
      <c r="D5" s="304"/>
      <c r="E5" s="305"/>
      <c r="F5" s="306" t="str">
        <f>'8 - Doors and Windows'!F5</f>
        <v>Bill of Quantities</v>
      </c>
    </row>
    <row r="6" spans="1:6" s="10" customFormat="1" x14ac:dyDescent="0.2">
      <c r="A6" s="271" t="str">
        <f>'8 - Doors and Windows'!A6</f>
        <v>BTS ANTELIAS</v>
      </c>
      <c r="B6" s="272"/>
      <c r="C6" s="272"/>
      <c r="D6" s="273"/>
      <c r="E6" s="274"/>
      <c r="F6" s="275" t="str">
        <f>'8 - Doors and Windows'!F6</f>
        <v>Division 8: Doors and Windows</v>
      </c>
    </row>
    <row r="7" spans="1:6" s="10" customFormat="1" x14ac:dyDescent="0.2">
      <c r="A7" s="271" t="str">
        <f>'8 - Doors and Windows'!A7</f>
        <v>LEBANON</v>
      </c>
      <c r="B7" s="272"/>
      <c r="C7" s="272"/>
      <c r="D7" s="273"/>
      <c r="E7" s="274"/>
      <c r="F7" s="275">
        <f>'8 - Doors and Windows'!F7</f>
        <v>0</v>
      </c>
    </row>
    <row r="8" spans="1:6" s="10" customFormat="1" x14ac:dyDescent="0.2">
      <c r="A8" s="276">
        <f>'8 - Doors and Windows'!A8</f>
        <v>0</v>
      </c>
      <c r="B8" s="277"/>
      <c r="C8" s="277"/>
      <c r="D8" s="278"/>
      <c r="E8" s="279"/>
      <c r="F8" s="280">
        <f>'8 - Doors and Windows'!F8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108</v>
      </c>
      <c r="F12" s="377" t="str">
        <f>Summary!$G$12</f>
        <v>Amount (US $)</v>
      </c>
    </row>
    <row r="13" spans="1:6" s="17" customFormat="1" x14ac:dyDescent="0.2">
      <c r="A13" s="378"/>
      <c r="B13" s="372"/>
      <c r="C13" s="379"/>
      <c r="D13" s="379"/>
      <c r="E13" s="379"/>
      <c r="F13" s="372"/>
    </row>
    <row r="14" spans="1:6" s="17" customFormat="1" ht="20.25" x14ac:dyDescent="0.2">
      <c r="A14" s="378" t="str">
        <f t="shared" ref="A14:A17" si="0">$E$12&amp;E14&amp;" "&amp;$D$12</f>
        <v>8.1 ……………………………………………………………………………………….……………………………………………………………………………………….</v>
      </c>
      <c r="B14" s="371"/>
      <c r="C14" s="380"/>
      <c r="D14" s="381"/>
      <c r="E14" s="382">
        <f t="shared" ref="E14:E19" si="1">E13+1</f>
        <v>1</v>
      </c>
      <c r="F14" s="383">
        <f>'8 - Doors and Windows'!F41</f>
        <v>0</v>
      </c>
    </row>
    <row r="15" spans="1:6" s="17" customFormat="1" ht="20.25" x14ac:dyDescent="0.2">
      <c r="A15" s="378" t="str">
        <f t="shared" si="0"/>
        <v>8.2 ……………………………………………………………………………………….……………………………………………………………………………………….</v>
      </c>
      <c r="B15" s="371"/>
      <c r="C15" s="380"/>
      <c r="D15" s="381"/>
      <c r="E15" s="382">
        <f t="shared" si="1"/>
        <v>2</v>
      </c>
      <c r="F15" s="383">
        <f>'8 - Doors and Windows'!F64</f>
        <v>0</v>
      </c>
    </row>
    <row r="16" spans="1:6" s="17" customFormat="1" ht="20.25" x14ac:dyDescent="0.2">
      <c r="A16" s="378" t="str">
        <f t="shared" si="0"/>
        <v>8.3 ……………………………………………………………………………………….……………………………………………………………………………………….</v>
      </c>
      <c r="B16" s="371"/>
      <c r="C16" s="380"/>
      <c r="D16" s="381"/>
      <c r="E16" s="382">
        <f t="shared" si="1"/>
        <v>3</v>
      </c>
      <c r="F16" s="383">
        <f>'8 - Doors and Windows'!F97</f>
        <v>0</v>
      </c>
    </row>
    <row r="17" spans="1:6" s="17" customFormat="1" ht="20.25" x14ac:dyDescent="0.2">
      <c r="A17" s="378" t="str">
        <f t="shared" si="0"/>
        <v>8.4 ……………………………………………………………………………………….……………………………………………………………………………………….</v>
      </c>
      <c r="B17" s="371"/>
      <c r="C17" s="380"/>
      <c r="D17" s="381"/>
      <c r="E17" s="382">
        <f t="shared" si="1"/>
        <v>4</v>
      </c>
      <c r="F17" s="383">
        <f>'8 - Doors and Windows'!F133</f>
        <v>0</v>
      </c>
    </row>
    <row r="18" spans="1:6" s="17" customFormat="1" ht="20.25" x14ac:dyDescent="0.2">
      <c r="A18" s="378" t="str">
        <f t="shared" ref="A18:A19" si="2">$E$12&amp;E18&amp;" "&amp;$D$12</f>
        <v>8.5 ……………………………………………………………………………………….……………………………………………………………………………………….</v>
      </c>
      <c r="B18" s="371"/>
      <c r="C18" s="380"/>
      <c r="D18" s="381"/>
      <c r="E18" s="382">
        <f t="shared" si="1"/>
        <v>5</v>
      </c>
      <c r="F18" s="383">
        <f>'8 - Doors and Windows'!F170</f>
        <v>0</v>
      </c>
    </row>
    <row r="19" spans="1:6" s="17" customFormat="1" ht="20.25" x14ac:dyDescent="0.2">
      <c r="A19" s="378" t="str">
        <f t="shared" si="2"/>
        <v>8.6 ……………………………………………………………………………………….……………………………………………………………………………………….</v>
      </c>
      <c r="B19" s="371"/>
      <c r="C19" s="380"/>
      <c r="D19" s="381"/>
      <c r="E19" s="382">
        <f t="shared" si="1"/>
        <v>6</v>
      </c>
      <c r="F19" s="383">
        <f>'8 - Doors and Windows'!F187</f>
        <v>0</v>
      </c>
    </row>
    <row r="20" spans="1:6" s="17" customFormat="1" x14ac:dyDescent="0.2">
      <c r="A20" s="370"/>
      <c r="B20" s="286"/>
      <c r="C20" s="286"/>
      <c r="D20" s="287"/>
      <c r="E20" s="372"/>
      <c r="F20" s="372"/>
    </row>
    <row r="21" spans="1:6" s="17" customFormat="1" x14ac:dyDescent="0.2">
      <c r="A21" s="370"/>
      <c r="B21" s="286"/>
      <c r="C21" s="286"/>
      <c r="D21" s="381"/>
      <c r="E21" s="372"/>
      <c r="F21" s="372"/>
    </row>
    <row r="22" spans="1:6" s="17" customFormat="1" ht="20.25" x14ac:dyDescent="0.2">
      <c r="A22" s="370"/>
      <c r="B22" s="380"/>
      <c r="C22" s="384" t="str">
        <f>"Total Carried to "&amp;Summary!$A$10</f>
        <v>Total Carried to Summary</v>
      </c>
      <c r="D22" s="381" t="s">
        <v>32</v>
      </c>
      <c r="E22" s="372"/>
      <c r="F22" s="385">
        <f>SUM(F14:F21)</f>
        <v>0</v>
      </c>
    </row>
    <row r="23" spans="1:6" x14ac:dyDescent="0.2">
      <c r="E23" s="372"/>
      <c r="F23" s="387"/>
    </row>
  </sheetData>
  <sheetProtection algorithmName="SHA-512" hashValue="ip8FMqeL+0d59MLiHr1eGvbQAOyMQhjBh6tX74BD0tMgw6iotwpw0QTTQJ0ViM++TzTRBLkqUakEOhHG2+Xz0g==" saltValue="Vq+FR3/phnsxQzvpki355A==" spinCount="100000" sheet="1" objects="1" scenarios="1"/>
  <phoneticPr fontId="0" type="noConversion"/>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8.&amp;P&amp;RDate: &amp;D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'9 - Finishes'!$F$6</f>
        <v>Division 9: Finishes</v>
      </c>
      <c r="B1" s="232"/>
      <c r="C1" s="232"/>
      <c r="D1" s="232"/>
      <c r="E1" s="233"/>
      <c r="F1" s="233"/>
      <c r="G1" s="234"/>
      <c r="H1" s="234"/>
      <c r="I1" s="234"/>
      <c r="J1" s="234"/>
    </row>
  </sheetData>
  <sheetProtection algorithmName="SHA-512" hashValue="uNAd/vwEYUsSNrQT7VYwOwEjgTRW95HMSMCbyhSNMsYhet9uSjRrvG4UPnMO2bKnlixV7Se/jlGbU3pHkqJLzQ==" saltValue="9U+qXUTMUD741Afk8xqVvg=="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
  <sheetViews>
    <sheetView showGridLines="0" showZeros="0" view="pageBreakPreview" zoomScaleNormal="100" zoomScaleSheetLayoutView="100" workbookViewId="0"/>
  </sheetViews>
  <sheetFormatPr defaultRowHeight="12.75" x14ac:dyDescent="0.2"/>
  <cols>
    <col min="1" max="1" width="10.33203125" style="400" customWidth="1"/>
    <col min="2" max="2" width="48.83203125" style="359" customWidth="1"/>
    <col min="3" max="3" width="6.33203125" style="401" customWidth="1"/>
    <col min="4" max="4" width="10.83203125" style="319" customWidth="1"/>
    <col min="5" max="5" width="9.83203125" style="2" customWidth="1"/>
    <col min="6" max="6" width="12.83203125" style="3" customWidth="1"/>
    <col min="7" max="16384" width="9.33203125" style="1"/>
  </cols>
  <sheetData>
    <row r="1" spans="1:6" s="35" customFormat="1" x14ac:dyDescent="0.2">
      <c r="A1" s="255">
        <f>'Table of Contents'!A1</f>
        <v>0</v>
      </c>
      <c r="B1" s="256"/>
      <c r="C1" s="257"/>
      <c r="D1" s="258"/>
      <c r="E1" s="25"/>
      <c r="F1" s="25"/>
    </row>
    <row r="2" spans="1:6" s="35" customFormat="1" x14ac:dyDescent="0.2">
      <c r="A2" s="255">
        <f>'Table of Contents'!A2</f>
        <v>0</v>
      </c>
      <c r="B2" s="256"/>
      <c r="C2" s="257"/>
      <c r="D2" s="258"/>
      <c r="E2" s="25"/>
      <c r="F2" s="25"/>
    </row>
    <row r="3" spans="1:6" s="35" customFormat="1" x14ac:dyDescent="0.2">
      <c r="A3" s="255">
        <f>'Table of Contents'!A3</f>
        <v>0</v>
      </c>
      <c r="B3" s="256"/>
      <c r="C3" s="257"/>
      <c r="D3" s="258"/>
      <c r="E3" s="25"/>
      <c r="F3" s="25"/>
    </row>
    <row r="4" spans="1:6" s="10" customFormat="1" x14ac:dyDescent="0.2">
      <c r="A4" s="261">
        <f>'Table of Contents'!A4</f>
        <v>0</v>
      </c>
      <c r="B4" s="262"/>
      <c r="C4" s="263"/>
      <c r="D4" s="263"/>
      <c r="E4" s="26"/>
      <c r="F4" s="26"/>
    </row>
    <row r="5" spans="1:6" s="10" customFormat="1" x14ac:dyDescent="0.2">
      <c r="A5" s="265" t="str">
        <f>'Table of Contents'!A5</f>
        <v>LEBANESE RED CROSS</v>
      </c>
      <c r="B5" s="303"/>
      <c r="C5" s="303"/>
      <c r="D5" s="304"/>
      <c r="E5" s="31"/>
      <c r="F5" s="299" t="str">
        <f>'Table of Contents'!G5</f>
        <v>Bill of Quantities</v>
      </c>
    </row>
    <row r="6" spans="1:6" s="10" customFormat="1" x14ac:dyDescent="0.2">
      <c r="A6" s="271" t="str">
        <f>'Table of Contents'!A6</f>
        <v>BTS ANTELIAS</v>
      </c>
      <c r="B6" s="272"/>
      <c r="C6" s="272"/>
      <c r="D6" s="273"/>
      <c r="E6" s="27"/>
      <c r="F6" s="28" t="str">
        <f>'Table of Contents'!$A$23</f>
        <v>Division 9: Finishes</v>
      </c>
    </row>
    <row r="7" spans="1:6" s="10" customFormat="1" x14ac:dyDescent="0.2">
      <c r="A7" s="271" t="str">
        <f>'Table of Contents'!A7</f>
        <v>LEBANON</v>
      </c>
      <c r="B7" s="272"/>
      <c r="C7" s="272"/>
      <c r="D7" s="273"/>
      <c r="E7" s="27"/>
      <c r="F7" s="28"/>
    </row>
    <row r="8" spans="1:6" s="10" customFormat="1" x14ac:dyDescent="0.2">
      <c r="A8" s="276">
        <f>'Table of Contents'!A8</f>
        <v>0</v>
      </c>
      <c r="B8" s="277"/>
      <c r="C8" s="277"/>
      <c r="D8" s="278"/>
      <c r="E8" s="29"/>
      <c r="F8" s="30"/>
    </row>
    <row r="9" spans="1:6" s="37" customFormat="1" x14ac:dyDescent="0.2">
      <c r="A9" s="307" t="s">
        <v>132</v>
      </c>
      <c r="B9" s="308" t="s">
        <v>133</v>
      </c>
      <c r="C9" s="309" t="s">
        <v>134</v>
      </c>
      <c r="D9" s="310" t="s">
        <v>19</v>
      </c>
      <c r="E9" s="11" t="s">
        <v>20</v>
      </c>
      <c r="F9" s="11" t="s">
        <v>197</v>
      </c>
    </row>
    <row r="10" spans="1:6" s="37" customFormat="1" x14ac:dyDescent="0.2">
      <c r="A10" s="312"/>
      <c r="B10" s="313"/>
      <c r="C10" s="314"/>
      <c r="D10" s="315" t="s">
        <v>71</v>
      </c>
      <c r="E10" s="12" t="str">
        <f>Summary!$G$13</f>
        <v>(US $)</v>
      </c>
      <c r="F10" s="12" t="str">
        <f>E10</f>
        <v>(US $)</v>
      </c>
    </row>
    <row r="11" spans="1:6" x14ac:dyDescent="0.2">
      <c r="A11" s="394"/>
      <c r="B11" s="318"/>
      <c r="C11" s="319"/>
      <c r="E11" s="300"/>
      <c r="F11" s="300"/>
    </row>
    <row r="12" spans="1:6" x14ac:dyDescent="0.2">
      <c r="A12" s="390">
        <v>9220</v>
      </c>
      <c r="B12" s="347" t="s">
        <v>94</v>
      </c>
      <c r="C12" s="348"/>
      <c r="E12" s="300"/>
      <c r="F12" s="389">
        <f t="shared" ref="F12:F35" si="0">$D12*E12</f>
        <v>0</v>
      </c>
    </row>
    <row r="13" spans="1:6" x14ac:dyDescent="0.2">
      <c r="A13" s="317"/>
      <c r="C13" s="348"/>
      <c r="E13" s="300"/>
      <c r="F13" s="389">
        <f t="shared" si="0"/>
        <v>0</v>
      </c>
    </row>
    <row r="14" spans="1:6" ht="102" x14ac:dyDescent="0.2">
      <c r="A14" s="317"/>
      <c r="B14" s="359" t="s">
        <v>206</v>
      </c>
      <c r="C14" s="348"/>
      <c r="E14" s="300"/>
      <c r="F14" s="389">
        <f t="shared" si="0"/>
        <v>0</v>
      </c>
    </row>
    <row r="15" spans="1:6" ht="25.5" x14ac:dyDescent="0.2">
      <c r="A15" s="391">
        <f>A12+0.1</f>
        <v>9220.1</v>
      </c>
      <c r="B15" s="351" t="s">
        <v>173</v>
      </c>
      <c r="C15" s="319"/>
      <c r="E15" s="300"/>
      <c r="F15" s="389">
        <f t="shared" si="0"/>
        <v>0</v>
      </c>
    </row>
    <row r="16" spans="1:6" x14ac:dyDescent="0.2">
      <c r="A16" s="317"/>
      <c r="C16" s="348"/>
      <c r="E16" s="300"/>
      <c r="F16" s="389">
        <f t="shared" si="0"/>
        <v>0</v>
      </c>
    </row>
    <row r="17" spans="1:6" x14ac:dyDescent="0.2">
      <c r="A17" s="391" t="s">
        <v>98</v>
      </c>
      <c r="B17" s="359" t="s">
        <v>8</v>
      </c>
      <c r="C17" s="319" t="s">
        <v>196</v>
      </c>
      <c r="D17" s="319">
        <v>1150</v>
      </c>
      <c r="E17" s="300"/>
      <c r="F17" s="389">
        <f t="shared" si="0"/>
        <v>0</v>
      </c>
    </row>
    <row r="18" spans="1:6" x14ac:dyDescent="0.2">
      <c r="A18" s="317"/>
      <c r="B18" s="356" t="s">
        <v>149</v>
      </c>
      <c r="C18" s="348"/>
      <c r="E18" s="300"/>
      <c r="F18" s="389">
        <f t="shared" si="0"/>
        <v>0</v>
      </c>
    </row>
    <row r="19" spans="1:6" x14ac:dyDescent="0.2">
      <c r="A19" s="317"/>
      <c r="B19" s="357"/>
      <c r="C19" s="348"/>
      <c r="E19" s="300"/>
      <c r="F19" s="389">
        <f t="shared" si="0"/>
        <v>0</v>
      </c>
    </row>
    <row r="20" spans="1:6" x14ac:dyDescent="0.2">
      <c r="A20" s="317"/>
      <c r="C20" s="319"/>
      <c r="E20" s="300"/>
      <c r="F20" s="389">
        <f t="shared" si="0"/>
        <v>0</v>
      </c>
    </row>
    <row r="21" spans="1:6" ht="38.25" x14ac:dyDescent="0.2">
      <c r="A21" s="391" t="s">
        <v>405</v>
      </c>
      <c r="B21" s="359" t="s">
        <v>276</v>
      </c>
      <c r="C21" s="319" t="s">
        <v>196</v>
      </c>
      <c r="D21" s="319">
        <v>100</v>
      </c>
      <c r="E21" s="300"/>
      <c r="F21" s="389">
        <f t="shared" si="0"/>
        <v>0</v>
      </c>
    </row>
    <row r="22" spans="1:6" x14ac:dyDescent="0.2">
      <c r="A22" s="317"/>
      <c r="B22" s="356" t="s">
        <v>149</v>
      </c>
      <c r="C22" s="348"/>
      <c r="E22" s="300"/>
      <c r="F22" s="389">
        <f t="shared" si="0"/>
        <v>0</v>
      </c>
    </row>
    <row r="23" spans="1:6" x14ac:dyDescent="0.2">
      <c r="A23" s="317"/>
      <c r="B23" s="357"/>
      <c r="C23" s="348"/>
      <c r="E23" s="300"/>
      <c r="F23" s="389">
        <f t="shared" si="0"/>
        <v>0</v>
      </c>
    </row>
    <row r="24" spans="1:6" x14ac:dyDescent="0.2">
      <c r="A24" s="317"/>
      <c r="C24" s="319"/>
      <c r="E24" s="300"/>
      <c r="F24" s="389">
        <f t="shared" si="0"/>
        <v>0</v>
      </c>
    </row>
    <row r="25" spans="1:6" ht="38.25" x14ac:dyDescent="0.2">
      <c r="A25" s="391">
        <f>A15+0.1</f>
        <v>9220.2000000000007</v>
      </c>
      <c r="B25" s="351" t="s">
        <v>87</v>
      </c>
      <c r="C25" s="319"/>
      <c r="E25" s="300"/>
      <c r="F25" s="389">
        <f t="shared" si="0"/>
        <v>0</v>
      </c>
    </row>
    <row r="26" spans="1:6" x14ac:dyDescent="0.2">
      <c r="A26" s="391" t="s">
        <v>179</v>
      </c>
      <c r="B26" s="359" t="s">
        <v>277</v>
      </c>
      <c r="C26" s="319" t="s">
        <v>196</v>
      </c>
      <c r="D26" s="319">
        <v>100</v>
      </c>
      <c r="E26" s="300"/>
      <c r="F26" s="389">
        <f t="shared" si="0"/>
        <v>0</v>
      </c>
    </row>
    <row r="27" spans="1:6" x14ac:dyDescent="0.2">
      <c r="A27" s="317"/>
      <c r="B27" s="356" t="s">
        <v>149</v>
      </c>
      <c r="C27" s="348"/>
      <c r="E27" s="300"/>
      <c r="F27" s="389">
        <f t="shared" si="0"/>
        <v>0</v>
      </c>
    </row>
    <row r="28" spans="1:6" x14ac:dyDescent="0.2">
      <c r="A28" s="317"/>
      <c r="B28" s="357"/>
      <c r="C28" s="348"/>
      <c r="E28" s="300"/>
      <c r="F28" s="389">
        <f t="shared" si="0"/>
        <v>0</v>
      </c>
    </row>
    <row r="29" spans="1:6" x14ac:dyDescent="0.2">
      <c r="A29" s="317"/>
      <c r="C29" s="319"/>
      <c r="E29" s="300"/>
      <c r="F29" s="389">
        <f t="shared" si="0"/>
        <v>0</v>
      </c>
    </row>
    <row r="30" spans="1:6" x14ac:dyDescent="0.2">
      <c r="A30" s="317"/>
      <c r="C30" s="319"/>
      <c r="E30" s="300"/>
      <c r="F30" s="389">
        <f>SUM(F12:F29)</f>
        <v>0</v>
      </c>
    </row>
    <row r="31" spans="1:6" x14ac:dyDescent="0.2">
      <c r="A31" s="390">
        <v>9300</v>
      </c>
      <c r="B31" s="347" t="s">
        <v>413</v>
      </c>
      <c r="C31" s="348"/>
      <c r="E31" s="300"/>
      <c r="F31" s="389">
        <f t="shared" si="0"/>
        <v>0</v>
      </c>
    </row>
    <row r="32" spans="1:6" x14ac:dyDescent="0.2">
      <c r="A32" s="317"/>
      <c r="C32" s="348"/>
      <c r="E32" s="300"/>
      <c r="F32" s="389">
        <f t="shared" si="0"/>
        <v>0</v>
      </c>
    </row>
    <row r="33" spans="1:6" x14ac:dyDescent="0.2">
      <c r="A33" s="391">
        <f>A31+0.1</f>
        <v>9300.1</v>
      </c>
      <c r="B33" s="351" t="s">
        <v>200</v>
      </c>
      <c r="C33" s="319"/>
      <c r="E33" s="300"/>
      <c r="F33" s="389">
        <f t="shared" si="0"/>
        <v>0</v>
      </c>
    </row>
    <row r="34" spans="1:6" ht="76.5" x14ac:dyDescent="0.2">
      <c r="A34" s="391"/>
      <c r="B34" s="359" t="s">
        <v>199</v>
      </c>
      <c r="C34" s="319"/>
      <c r="E34" s="300"/>
      <c r="F34" s="389">
        <f t="shared" si="0"/>
        <v>0</v>
      </c>
    </row>
    <row r="35" spans="1:6" x14ac:dyDescent="0.2">
      <c r="A35" s="317"/>
      <c r="C35" s="319"/>
      <c r="E35" s="300"/>
      <c r="F35" s="389">
        <f t="shared" si="0"/>
        <v>0</v>
      </c>
    </row>
    <row r="36" spans="1:6" ht="38.25" x14ac:dyDescent="0.2">
      <c r="A36" s="391" t="s">
        <v>157</v>
      </c>
      <c r="B36" s="359" t="s">
        <v>382</v>
      </c>
      <c r="C36" s="319" t="s">
        <v>196</v>
      </c>
      <c r="D36" s="319">
        <v>28</v>
      </c>
      <c r="E36" s="300"/>
      <c r="F36" s="389">
        <f t="shared" ref="F36:F77" si="1">$D36*E36</f>
        <v>0</v>
      </c>
    </row>
    <row r="37" spans="1:6" x14ac:dyDescent="0.2">
      <c r="A37" s="317"/>
      <c r="B37" s="356" t="s">
        <v>149</v>
      </c>
      <c r="C37" s="348"/>
      <c r="E37" s="300"/>
      <c r="F37" s="389">
        <f t="shared" si="1"/>
        <v>0</v>
      </c>
    </row>
    <row r="38" spans="1:6" x14ac:dyDescent="0.2">
      <c r="A38" s="317"/>
      <c r="B38" s="357"/>
      <c r="C38" s="348"/>
      <c r="E38" s="300"/>
      <c r="F38" s="389">
        <f t="shared" si="1"/>
        <v>0</v>
      </c>
    </row>
    <row r="39" spans="1:6" x14ac:dyDescent="0.2">
      <c r="A39" s="317"/>
      <c r="C39" s="319"/>
      <c r="E39" s="300"/>
      <c r="F39" s="389">
        <f t="shared" si="1"/>
        <v>0</v>
      </c>
    </row>
    <row r="40" spans="1:6" ht="25.5" x14ac:dyDescent="0.2">
      <c r="A40" s="391" t="s">
        <v>148</v>
      </c>
      <c r="B40" s="359" t="s">
        <v>366</v>
      </c>
      <c r="C40" s="319" t="s">
        <v>196</v>
      </c>
      <c r="D40" s="319">
        <v>20</v>
      </c>
      <c r="E40" s="300"/>
      <c r="F40" s="389">
        <f t="shared" si="1"/>
        <v>0</v>
      </c>
    </row>
    <row r="41" spans="1:6" x14ac:dyDescent="0.2">
      <c r="A41" s="317"/>
      <c r="B41" s="356" t="s">
        <v>149</v>
      </c>
      <c r="C41" s="348"/>
      <c r="E41" s="300"/>
      <c r="F41" s="389">
        <f t="shared" si="1"/>
        <v>0</v>
      </c>
    </row>
    <row r="42" spans="1:6" x14ac:dyDescent="0.2">
      <c r="A42" s="317"/>
      <c r="B42" s="357"/>
      <c r="C42" s="348"/>
      <c r="E42" s="300"/>
      <c r="F42" s="389">
        <f t="shared" si="1"/>
        <v>0</v>
      </c>
    </row>
    <row r="43" spans="1:6" x14ac:dyDescent="0.2">
      <c r="A43" s="317"/>
      <c r="C43" s="319"/>
      <c r="E43" s="300"/>
      <c r="F43" s="389">
        <f t="shared" si="1"/>
        <v>0</v>
      </c>
    </row>
    <row r="44" spans="1:6" ht="25.5" x14ac:dyDescent="0.2">
      <c r="A44" s="391" t="s">
        <v>406</v>
      </c>
      <c r="B44" s="359" t="s">
        <v>365</v>
      </c>
      <c r="C44" s="319" t="s">
        <v>196</v>
      </c>
      <c r="D44" s="319">
        <v>20</v>
      </c>
      <c r="E44" s="300"/>
      <c r="F44" s="389">
        <f t="shared" si="1"/>
        <v>0</v>
      </c>
    </row>
    <row r="45" spans="1:6" x14ac:dyDescent="0.2">
      <c r="A45" s="317"/>
      <c r="B45" s="356" t="s">
        <v>149</v>
      </c>
      <c r="C45" s="348"/>
      <c r="E45" s="300"/>
      <c r="F45" s="389">
        <f t="shared" si="1"/>
        <v>0</v>
      </c>
    </row>
    <row r="46" spans="1:6" x14ac:dyDescent="0.2">
      <c r="A46" s="317"/>
      <c r="B46" s="357"/>
      <c r="C46" s="348"/>
      <c r="E46" s="300"/>
      <c r="F46" s="389">
        <f t="shared" si="1"/>
        <v>0</v>
      </c>
    </row>
    <row r="47" spans="1:6" x14ac:dyDescent="0.2">
      <c r="A47" s="317"/>
      <c r="C47" s="319"/>
      <c r="E47" s="300"/>
      <c r="F47" s="389">
        <f t="shared" si="1"/>
        <v>0</v>
      </c>
    </row>
    <row r="48" spans="1:6" x14ac:dyDescent="0.2">
      <c r="A48" s="391">
        <v>9300.2000000000007</v>
      </c>
      <c r="B48" s="351" t="s">
        <v>1108</v>
      </c>
      <c r="C48" s="319"/>
      <c r="E48" s="300"/>
      <c r="F48" s="389">
        <f t="shared" ref="F48" si="2">$D48*E48</f>
        <v>0</v>
      </c>
    </row>
    <row r="49" spans="1:6" x14ac:dyDescent="0.2">
      <c r="A49" s="391"/>
      <c r="B49" s="351"/>
      <c r="C49" s="319"/>
      <c r="E49" s="300"/>
      <c r="F49" s="389"/>
    </row>
    <row r="50" spans="1:6" ht="25.5" x14ac:dyDescent="0.2">
      <c r="A50" s="408" t="s">
        <v>1104</v>
      </c>
      <c r="B50" s="352" t="s">
        <v>1103</v>
      </c>
      <c r="C50" s="319" t="s">
        <v>196</v>
      </c>
      <c r="D50" s="319">
        <v>320</v>
      </c>
      <c r="E50" s="300"/>
      <c r="F50" s="389">
        <f t="shared" ref="F50:F52" si="3">$D50*E50</f>
        <v>0</v>
      </c>
    </row>
    <row r="51" spans="1:6" x14ac:dyDescent="0.2">
      <c r="A51" s="317"/>
      <c r="B51" s="356" t="s">
        <v>149</v>
      </c>
      <c r="C51" s="348"/>
      <c r="E51" s="300"/>
      <c r="F51" s="389">
        <f t="shared" si="3"/>
        <v>0</v>
      </c>
    </row>
    <row r="52" spans="1:6" x14ac:dyDescent="0.2">
      <c r="A52" s="317"/>
      <c r="B52" s="357"/>
      <c r="C52" s="348"/>
      <c r="E52" s="300"/>
      <c r="F52" s="389">
        <f t="shared" si="3"/>
        <v>0</v>
      </c>
    </row>
    <row r="53" spans="1:6" x14ac:dyDescent="0.2">
      <c r="A53" s="317"/>
      <c r="C53" s="348"/>
      <c r="E53" s="300"/>
      <c r="F53" s="389"/>
    </row>
    <row r="54" spans="1:6" x14ac:dyDescent="0.2">
      <c r="A54" s="317"/>
      <c r="C54" s="319"/>
      <c r="E54" s="300"/>
      <c r="F54" s="389">
        <f>SUM(F32:F51)</f>
        <v>0</v>
      </c>
    </row>
    <row r="55" spans="1:6" x14ac:dyDescent="0.2">
      <c r="A55" s="391">
        <v>9300.2999999999993</v>
      </c>
      <c r="B55" s="351" t="s">
        <v>203</v>
      </c>
      <c r="C55" s="319"/>
      <c r="E55" s="300"/>
      <c r="F55" s="389">
        <f t="shared" si="1"/>
        <v>0</v>
      </c>
    </row>
    <row r="56" spans="1:6" ht="76.5" x14ac:dyDescent="0.2">
      <c r="A56" s="391"/>
      <c r="B56" s="359" t="s">
        <v>202</v>
      </c>
      <c r="C56" s="319"/>
      <c r="E56" s="300"/>
      <c r="F56" s="389">
        <f t="shared" si="1"/>
        <v>0</v>
      </c>
    </row>
    <row r="57" spans="1:6" x14ac:dyDescent="0.2">
      <c r="A57" s="317"/>
      <c r="C57" s="319"/>
      <c r="E57" s="300"/>
      <c r="F57" s="389">
        <f t="shared" si="1"/>
        <v>0</v>
      </c>
    </row>
    <row r="58" spans="1:6" ht="25.5" x14ac:dyDescent="0.2">
      <c r="A58" s="408" t="s">
        <v>35</v>
      </c>
      <c r="B58" s="393" t="s">
        <v>273</v>
      </c>
      <c r="C58" s="319" t="s">
        <v>126</v>
      </c>
      <c r="D58" s="319">
        <v>30</v>
      </c>
      <c r="E58" s="300"/>
      <c r="F58" s="389">
        <f t="shared" si="1"/>
        <v>0</v>
      </c>
    </row>
    <row r="59" spans="1:6" x14ac:dyDescent="0.2">
      <c r="A59" s="317"/>
      <c r="B59" s="356" t="s">
        <v>149</v>
      </c>
      <c r="C59" s="348"/>
      <c r="E59" s="300"/>
      <c r="F59" s="389">
        <f t="shared" si="1"/>
        <v>0</v>
      </c>
    </row>
    <row r="60" spans="1:6" x14ac:dyDescent="0.2">
      <c r="A60" s="317"/>
      <c r="B60" s="357"/>
      <c r="C60" s="348"/>
      <c r="E60" s="300"/>
      <c r="F60" s="389">
        <f t="shared" si="1"/>
        <v>0</v>
      </c>
    </row>
    <row r="61" spans="1:6" x14ac:dyDescent="0.2">
      <c r="A61" s="317"/>
      <c r="C61" s="348"/>
      <c r="E61" s="300"/>
      <c r="F61" s="389"/>
    </row>
    <row r="62" spans="1:6" ht="25.5" x14ac:dyDescent="0.2">
      <c r="A62" s="408" t="s">
        <v>35</v>
      </c>
      <c r="B62" s="393" t="s">
        <v>273</v>
      </c>
      <c r="C62" s="319" t="s">
        <v>126</v>
      </c>
      <c r="D62" s="319">
        <v>15</v>
      </c>
      <c r="E62" s="300"/>
      <c r="F62" s="389">
        <f t="shared" ref="F62:F64" si="4">$D62*E62</f>
        <v>0</v>
      </c>
    </row>
    <row r="63" spans="1:6" x14ac:dyDescent="0.2">
      <c r="A63" s="317"/>
      <c r="B63" s="356" t="s">
        <v>149</v>
      </c>
      <c r="C63" s="348"/>
      <c r="E63" s="300"/>
      <c r="F63" s="389">
        <f t="shared" si="4"/>
        <v>0</v>
      </c>
    </row>
    <row r="64" spans="1:6" x14ac:dyDescent="0.2">
      <c r="A64" s="317"/>
      <c r="B64" s="357"/>
      <c r="C64" s="348"/>
      <c r="E64" s="300"/>
      <c r="F64" s="389">
        <f t="shared" si="4"/>
        <v>0</v>
      </c>
    </row>
    <row r="65" spans="1:6" x14ac:dyDescent="0.2">
      <c r="A65" s="317"/>
      <c r="C65" s="348"/>
      <c r="E65" s="300"/>
      <c r="F65" s="389"/>
    </row>
    <row r="66" spans="1:6" x14ac:dyDescent="0.2">
      <c r="A66" s="391">
        <v>9300.4</v>
      </c>
      <c r="B66" s="351" t="s">
        <v>1105</v>
      </c>
      <c r="C66" s="319"/>
      <c r="E66" s="300"/>
      <c r="F66" s="389">
        <f t="shared" ref="F66" si="5">$D66*E66</f>
        <v>0</v>
      </c>
    </row>
    <row r="67" spans="1:6" x14ac:dyDescent="0.2">
      <c r="A67" s="391"/>
      <c r="B67" s="351"/>
      <c r="C67" s="319"/>
      <c r="E67" s="300"/>
      <c r="F67" s="389"/>
    </row>
    <row r="68" spans="1:6" ht="25.5" x14ac:dyDescent="0.2">
      <c r="A68" s="408" t="s">
        <v>1106</v>
      </c>
      <c r="B68" s="579" t="s">
        <v>1121</v>
      </c>
      <c r="C68" s="319" t="s">
        <v>126</v>
      </c>
      <c r="D68" s="319">
        <v>400</v>
      </c>
      <c r="E68" s="300"/>
      <c r="F68" s="389">
        <f t="shared" ref="F68:F70" si="6">$D68*E68</f>
        <v>0</v>
      </c>
    </row>
    <row r="69" spans="1:6" x14ac:dyDescent="0.2">
      <c r="A69" s="317"/>
      <c r="B69" s="356" t="s">
        <v>149</v>
      </c>
      <c r="C69" s="348"/>
      <c r="E69" s="300"/>
      <c r="F69" s="389">
        <f t="shared" si="6"/>
        <v>0</v>
      </c>
    </row>
    <row r="70" spans="1:6" x14ac:dyDescent="0.2">
      <c r="A70" s="317"/>
      <c r="B70" s="357"/>
      <c r="C70" s="348"/>
      <c r="E70" s="300"/>
      <c r="F70" s="389">
        <f t="shared" si="6"/>
        <v>0</v>
      </c>
    </row>
    <row r="71" spans="1:6" x14ac:dyDescent="0.2">
      <c r="A71" s="317"/>
      <c r="C71" s="348"/>
      <c r="E71" s="300"/>
      <c r="F71" s="389"/>
    </row>
    <row r="72" spans="1:6" s="36" customFormat="1" x14ac:dyDescent="0.2">
      <c r="A72" s="391">
        <v>9300.5</v>
      </c>
      <c r="B72" s="351" t="s">
        <v>204</v>
      </c>
      <c r="C72" s="319"/>
      <c r="D72" s="319"/>
      <c r="E72" s="300"/>
      <c r="F72" s="389">
        <f t="shared" si="1"/>
        <v>0</v>
      </c>
    </row>
    <row r="73" spans="1:6" s="36" customFormat="1" ht="76.5" x14ac:dyDescent="0.2">
      <c r="A73" s="391"/>
      <c r="B73" s="352" t="s">
        <v>367</v>
      </c>
      <c r="C73" s="319"/>
      <c r="D73" s="319"/>
      <c r="E73" s="300"/>
      <c r="F73" s="389">
        <f t="shared" si="1"/>
        <v>0</v>
      </c>
    </row>
    <row r="74" spans="1:6" x14ac:dyDescent="0.2">
      <c r="A74" s="317"/>
      <c r="C74" s="319"/>
      <c r="E74" s="300"/>
      <c r="F74" s="389">
        <f t="shared" si="1"/>
        <v>0</v>
      </c>
    </row>
    <row r="75" spans="1:6" s="36" customFormat="1" ht="25.5" x14ac:dyDescent="0.2">
      <c r="A75" s="408" t="s">
        <v>1107</v>
      </c>
      <c r="B75" s="359" t="s">
        <v>274</v>
      </c>
      <c r="C75" s="319" t="s">
        <v>196</v>
      </c>
      <c r="D75" s="319">
        <v>90</v>
      </c>
      <c r="E75" s="300"/>
      <c r="F75" s="389">
        <f t="shared" si="1"/>
        <v>0</v>
      </c>
    </row>
    <row r="76" spans="1:6" s="36" customFormat="1" x14ac:dyDescent="0.2">
      <c r="A76" s="317"/>
      <c r="B76" s="356" t="s">
        <v>149</v>
      </c>
      <c r="C76" s="348"/>
      <c r="D76" s="319"/>
      <c r="E76" s="300"/>
      <c r="F76" s="389">
        <f t="shared" si="1"/>
        <v>0</v>
      </c>
    </row>
    <row r="77" spans="1:6" s="36" customFormat="1" x14ac:dyDescent="0.2">
      <c r="A77" s="317"/>
      <c r="B77" s="357"/>
      <c r="C77" s="348"/>
      <c r="D77" s="319"/>
      <c r="E77" s="300"/>
      <c r="F77" s="389">
        <f t="shared" si="1"/>
        <v>0</v>
      </c>
    </row>
    <row r="78" spans="1:6" s="37" customFormat="1" x14ac:dyDescent="0.2">
      <c r="A78" s="400"/>
      <c r="B78" s="359"/>
      <c r="C78" s="319"/>
      <c r="D78" s="319"/>
      <c r="E78" s="300"/>
      <c r="F78" s="389">
        <f>SUM(F55:F77)</f>
        <v>0</v>
      </c>
    </row>
    <row r="79" spans="1:6" x14ac:dyDescent="0.2">
      <c r="A79" s="390">
        <v>9510</v>
      </c>
      <c r="B79" s="347" t="s">
        <v>17</v>
      </c>
      <c r="C79" s="348"/>
      <c r="E79" s="300"/>
      <c r="F79" s="389">
        <f t="shared" ref="F79:F86" si="7">$D79*E79</f>
        <v>0</v>
      </c>
    </row>
    <row r="80" spans="1:6" x14ac:dyDescent="0.2">
      <c r="A80" s="317"/>
      <c r="C80" s="348"/>
      <c r="E80" s="300"/>
      <c r="F80" s="389">
        <f t="shared" si="7"/>
        <v>0</v>
      </c>
    </row>
    <row r="81" spans="1:6" x14ac:dyDescent="0.2">
      <c r="A81" s="391">
        <f>A79+0.1</f>
        <v>9510.1</v>
      </c>
      <c r="B81" s="351" t="s">
        <v>407</v>
      </c>
      <c r="C81" s="319"/>
      <c r="E81" s="300"/>
      <c r="F81" s="389">
        <f t="shared" si="7"/>
        <v>0</v>
      </c>
    </row>
    <row r="82" spans="1:6" ht="106.5" customHeight="1" x14ac:dyDescent="0.2">
      <c r="A82" s="391"/>
      <c r="B82" s="359" t="s">
        <v>493</v>
      </c>
      <c r="C82" s="319"/>
      <c r="E82" s="300"/>
      <c r="F82" s="389">
        <f t="shared" si="7"/>
        <v>0</v>
      </c>
    </row>
    <row r="83" spans="1:6" x14ac:dyDescent="0.2">
      <c r="A83" s="391"/>
      <c r="C83" s="319"/>
      <c r="E83" s="300"/>
      <c r="F83" s="389"/>
    </row>
    <row r="84" spans="1:6" ht="12.75" customHeight="1" x14ac:dyDescent="0.2">
      <c r="A84" s="391" t="s">
        <v>41</v>
      </c>
      <c r="B84" s="359" t="s">
        <v>409</v>
      </c>
      <c r="C84" s="319" t="s">
        <v>196</v>
      </c>
      <c r="D84" s="319">
        <v>275</v>
      </c>
      <c r="E84" s="300"/>
      <c r="F84" s="389">
        <f t="shared" si="7"/>
        <v>0</v>
      </c>
    </row>
    <row r="85" spans="1:6" x14ac:dyDescent="0.2">
      <c r="A85" s="317"/>
      <c r="B85" s="356" t="s">
        <v>149</v>
      </c>
      <c r="C85" s="348"/>
      <c r="E85" s="300"/>
      <c r="F85" s="389">
        <f t="shared" si="7"/>
        <v>0</v>
      </c>
    </row>
    <row r="86" spans="1:6" x14ac:dyDescent="0.2">
      <c r="A86" s="317"/>
      <c r="B86" s="357"/>
      <c r="C86" s="348"/>
      <c r="E86" s="300"/>
      <c r="F86" s="389">
        <f t="shared" si="7"/>
        <v>0</v>
      </c>
    </row>
    <row r="87" spans="1:6" x14ac:dyDescent="0.2">
      <c r="A87" s="317"/>
      <c r="C87" s="348"/>
      <c r="E87" s="300"/>
      <c r="F87" s="389"/>
    </row>
    <row r="88" spans="1:6" ht="12.75" customHeight="1" x14ac:dyDescent="0.2">
      <c r="A88" s="391" t="s">
        <v>408</v>
      </c>
      <c r="B88" s="359" t="s">
        <v>410</v>
      </c>
      <c r="C88" s="319" t="s">
        <v>196</v>
      </c>
      <c r="D88" s="319">
        <v>55</v>
      </c>
      <c r="E88" s="300"/>
      <c r="F88" s="389">
        <f t="shared" ref="F88:F90" si="8">$D88*E88</f>
        <v>0</v>
      </c>
    </row>
    <row r="89" spans="1:6" x14ac:dyDescent="0.2">
      <c r="A89" s="317"/>
      <c r="B89" s="356" t="s">
        <v>149</v>
      </c>
      <c r="C89" s="348"/>
      <c r="E89" s="300"/>
      <c r="F89" s="389">
        <f t="shared" si="8"/>
        <v>0</v>
      </c>
    </row>
    <row r="90" spans="1:6" x14ac:dyDescent="0.2">
      <c r="A90" s="317"/>
      <c r="B90" s="357"/>
      <c r="C90" s="348"/>
      <c r="E90" s="300"/>
      <c r="F90" s="389">
        <f t="shared" si="8"/>
        <v>0</v>
      </c>
    </row>
    <row r="91" spans="1:6" x14ac:dyDescent="0.2">
      <c r="A91" s="317"/>
      <c r="C91" s="348"/>
      <c r="E91" s="300"/>
      <c r="F91" s="389"/>
    </row>
    <row r="92" spans="1:6" x14ac:dyDescent="0.2">
      <c r="A92" s="317"/>
      <c r="C92" s="348"/>
      <c r="E92" s="300"/>
      <c r="F92" s="389"/>
    </row>
    <row r="93" spans="1:6" ht="12" customHeight="1" x14ac:dyDescent="0.2">
      <c r="A93" s="390">
        <v>9900</v>
      </c>
      <c r="B93" s="347" t="s">
        <v>4</v>
      </c>
      <c r="C93" s="348"/>
      <c r="E93" s="300"/>
      <c r="F93" s="389">
        <f t="shared" ref="F93:F105" si="9">$D93*E93</f>
        <v>0</v>
      </c>
    </row>
    <row r="94" spans="1:6" x14ac:dyDescent="0.2">
      <c r="A94" s="317"/>
      <c r="C94" s="348"/>
      <c r="E94" s="300"/>
      <c r="F94" s="389">
        <f t="shared" si="9"/>
        <v>0</v>
      </c>
    </row>
    <row r="95" spans="1:6" x14ac:dyDescent="0.2">
      <c r="A95" s="391">
        <f>A93+0.1</f>
        <v>9900.1</v>
      </c>
      <c r="B95" s="351" t="s">
        <v>112</v>
      </c>
      <c r="C95" s="319"/>
      <c r="E95" s="300"/>
      <c r="F95" s="389">
        <f t="shared" si="9"/>
        <v>0</v>
      </c>
    </row>
    <row r="96" spans="1:6" ht="63.75" x14ac:dyDescent="0.2">
      <c r="A96" s="391"/>
      <c r="B96" s="359" t="s">
        <v>111</v>
      </c>
      <c r="C96" s="319"/>
      <c r="E96" s="300"/>
      <c r="F96" s="389">
        <f t="shared" si="9"/>
        <v>0</v>
      </c>
    </row>
    <row r="97" spans="1:6" x14ac:dyDescent="0.2">
      <c r="A97" s="391"/>
      <c r="C97" s="319"/>
      <c r="E97" s="300"/>
      <c r="F97" s="389"/>
    </row>
    <row r="98" spans="1:6" ht="30" customHeight="1" x14ac:dyDescent="0.2">
      <c r="A98" s="391" t="s">
        <v>93</v>
      </c>
      <c r="B98" s="399" t="s">
        <v>530</v>
      </c>
      <c r="C98" s="319" t="s">
        <v>196</v>
      </c>
      <c r="D98" s="319">
        <v>700</v>
      </c>
      <c r="E98" s="300"/>
      <c r="F98" s="389">
        <f t="shared" si="9"/>
        <v>0</v>
      </c>
    </row>
    <row r="99" spans="1:6" x14ac:dyDescent="0.2">
      <c r="A99" s="317"/>
      <c r="B99" s="356" t="s">
        <v>149</v>
      </c>
      <c r="C99" s="348"/>
      <c r="E99" s="300"/>
      <c r="F99" s="389">
        <f t="shared" si="9"/>
        <v>0</v>
      </c>
    </row>
    <row r="100" spans="1:6" x14ac:dyDescent="0.2">
      <c r="A100" s="317"/>
      <c r="B100" s="357"/>
      <c r="C100" s="348"/>
      <c r="E100" s="300"/>
      <c r="F100" s="389">
        <f t="shared" si="9"/>
        <v>0</v>
      </c>
    </row>
    <row r="101" spans="1:6" ht="25.5" customHeight="1" x14ac:dyDescent="0.2">
      <c r="A101" s="391" t="s">
        <v>411</v>
      </c>
      <c r="B101" s="397" t="s">
        <v>364</v>
      </c>
      <c r="C101" s="319" t="s">
        <v>196</v>
      </c>
      <c r="D101" s="319">
        <v>850</v>
      </c>
      <c r="E101" s="300"/>
      <c r="F101" s="389">
        <f t="shared" ref="F101:F103" si="10">$D101*E101</f>
        <v>0</v>
      </c>
    </row>
    <row r="102" spans="1:6" x14ac:dyDescent="0.2">
      <c r="A102" s="317"/>
      <c r="B102" s="356" t="s">
        <v>149</v>
      </c>
      <c r="C102" s="348"/>
      <c r="E102" s="300"/>
      <c r="F102" s="389">
        <f t="shared" si="10"/>
        <v>0</v>
      </c>
    </row>
    <row r="103" spans="1:6" x14ac:dyDescent="0.2">
      <c r="A103" s="317"/>
      <c r="B103" s="357"/>
      <c r="C103" s="348"/>
      <c r="E103" s="300"/>
      <c r="F103" s="389">
        <f t="shared" si="10"/>
        <v>0</v>
      </c>
    </row>
    <row r="104" spans="1:6" x14ac:dyDescent="0.2">
      <c r="A104" s="317"/>
      <c r="C104" s="348"/>
      <c r="E104" s="300"/>
      <c r="F104" s="389">
        <f>SUM(F82:F101)</f>
        <v>0</v>
      </c>
    </row>
    <row r="105" spans="1:6" x14ac:dyDescent="0.2">
      <c r="A105" s="391">
        <v>9900.2000000000007</v>
      </c>
      <c r="B105" s="392" t="s">
        <v>207</v>
      </c>
      <c r="C105" s="319"/>
      <c r="E105" s="300"/>
      <c r="F105" s="389">
        <f t="shared" si="9"/>
        <v>0</v>
      </c>
    </row>
    <row r="106" spans="1:6" ht="76.5" x14ac:dyDescent="0.2">
      <c r="A106" s="391"/>
      <c r="B106" s="393" t="s">
        <v>152</v>
      </c>
      <c r="C106" s="319"/>
      <c r="E106" s="300"/>
      <c r="F106" s="389">
        <f t="shared" ref="F106:F109" si="11">$D106*E106</f>
        <v>0</v>
      </c>
    </row>
    <row r="107" spans="1:6" x14ac:dyDescent="0.2">
      <c r="A107" s="391"/>
      <c r="B107" s="393"/>
      <c r="C107" s="319"/>
      <c r="E107" s="300"/>
      <c r="F107" s="389"/>
    </row>
    <row r="108" spans="1:6" ht="25.5" x14ac:dyDescent="0.2">
      <c r="A108" s="391" t="s">
        <v>412</v>
      </c>
      <c r="B108" s="359" t="s">
        <v>153</v>
      </c>
      <c r="C108" s="319" t="s">
        <v>196</v>
      </c>
      <c r="D108" s="319">
        <v>100</v>
      </c>
      <c r="E108" s="300"/>
      <c r="F108" s="389">
        <f t="shared" si="11"/>
        <v>0</v>
      </c>
    </row>
    <row r="109" spans="1:6" x14ac:dyDescent="0.2">
      <c r="A109" s="317"/>
      <c r="B109" s="356" t="s">
        <v>149</v>
      </c>
      <c r="C109" s="348"/>
      <c r="E109" s="300"/>
      <c r="F109" s="389">
        <f t="shared" si="11"/>
        <v>0</v>
      </c>
    </row>
    <row r="110" spans="1:6" x14ac:dyDescent="0.2">
      <c r="A110" s="317"/>
      <c r="B110" s="357"/>
      <c r="C110" s="348"/>
      <c r="E110" s="300"/>
    </row>
    <row r="111" spans="1:6" x14ac:dyDescent="0.2">
      <c r="A111" s="317"/>
      <c r="C111" s="319"/>
      <c r="E111" s="300"/>
      <c r="F111" s="389">
        <f>SUM(F105:F110)</f>
        <v>0</v>
      </c>
    </row>
  </sheetData>
  <sheetProtection algorithmName="SHA-512" hashValue="FPnYwMnQ4/dGxTeFIwa78NReE5upydWRMN77yVvbrhk607N/gKctKBUr8uc1v86M4tqYQpnhdBlzEk8kFApmlA==" saltValue="hEHwqhwpcZtzkbskXeH+dQ==" spinCount="100000" sheet="1" objects="1" scenarios="1"/>
  <phoneticPr fontId="0" type="noConversion"/>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9.&amp;P&amp;R&amp;12Carried to Collection ____________ &amp;10
Date: &amp;D</oddFooter>
  </headerFooter>
  <rowBreaks count="4" manualBreakCount="4">
    <brk id="30" max="16383" man="1"/>
    <brk id="54" max="16383" man="1"/>
    <brk id="78" max="16383" man="1"/>
    <brk id="104"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showZeros="0"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'9 - Finishes'!A1</f>
        <v>0</v>
      </c>
      <c r="B1" s="256"/>
      <c r="C1" s="257"/>
      <c r="D1" s="258"/>
      <c r="E1" s="259"/>
      <c r="F1" s="259"/>
    </row>
    <row r="2" spans="1:6" s="9" customFormat="1" x14ac:dyDescent="0.2">
      <c r="A2" s="255">
        <f>'9 - Finishes'!A2</f>
        <v>0</v>
      </c>
      <c r="B2" s="256"/>
      <c r="C2" s="257"/>
      <c r="D2" s="258"/>
      <c r="E2" s="259"/>
      <c r="F2" s="259"/>
    </row>
    <row r="3" spans="1:6" s="9" customFormat="1" x14ac:dyDescent="0.2">
      <c r="A3" s="255">
        <f>'9 - Finishes'!A3</f>
        <v>0</v>
      </c>
      <c r="B3" s="256"/>
      <c r="C3" s="257"/>
      <c r="D3" s="258"/>
      <c r="E3" s="259"/>
      <c r="F3" s="259"/>
    </row>
    <row r="4" spans="1:6" s="10" customFormat="1" x14ac:dyDescent="0.2">
      <c r="A4" s="261">
        <f>'9 - Finishes'!A4</f>
        <v>0</v>
      </c>
      <c r="B4" s="262"/>
      <c r="C4" s="263"/>
      <c r="D4" s="263"/>
      <c r="E4" s="263"/>
      <c r="F4" s="263"/>
    </row>
    <row r="5" spans="1:6" s="10" customFormat="1" x14ac:dyDescent="0.2">
      <c r="A5" s="265" t="str">
        <f>'9 - Finishes'!A5</f>
        <v>LEBANESE RED CROSS</v>
      </c>
      <c r="B5" s="303"/>
      <c r="C5" s="303"/>
      <c r="D5" s="304"/>
      <c r="E5" s="305"/>
      <c r="F5" s="306" t="str">
        <f>'9 - Finishes'!F5</f>
        <v>Bill of Quantities</v>
      </c>
    </row>
    <row r="6" spans="1:6" s="10" customFormat="1" x14ac:dyDescent="0.2">
      <c r="A6" s="271" t="str">
        <f>'9 - Finishes'!A6</f>
        <v>BTS ANTELIAS</v>
      </c>
      <c r="B6" s="272"/>
      <c r="C6" s="272"/>
      <c r="D6" s="273"/>
      <c r="E6" s="274"/>
      <c r="F6" s="275" t="str">
        <f>'9 - Finishes'!F6</f>
        <v>Division 9: Finishes</v>
      </c>
    </row>
    <row r="7" spans="1:6" s="10" customFormat="1" x14ac:dyDescent="0.2">
      <c r="A7" s="271" t="str">
        <f>'9 - Finishes'!A7</f>
        <v>LEBANON</v>
      </c>
      <c r="B7" s="272"/>
      <c r="C7" s="272"/>
      <c r="D7" s="273"/>
      <c r="E7" s="274"/>
      <c r="F7" s="275">
        <f>'9 - Finishes'!F7</f>
        <v>0</v>
      </c>
    </row>
    <row r="8" spans="1:6" s="10" customFormat="1" x14ac:dyDescent="0.2">
      <c r="A8" s="276">
        <f>'9 - Finishes'!A8</f>
        <v>0</v>
      </c>
      <c r="B8" s="277"/>
      <c r="C8" s="277"/>
      <c r="D8" s="278"/>
      <c r="E8" s="279"/>
      <c r="F8" s="280">
        <f>'9 - Finishes'!F8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109</v>
      </c>
      <c r="F12" s="377" t="str">
        <f>Summary!$G$12</f>
        <v>Amount (US $)</v>
      </c>
    </row>
    <row r="13" spans="1:6" s="17" customFormat="1" x14ac:dyDescent="0.2">
      <c r="A13" s="378"/>
      <c r="B13" s="372"/>
      <c r="C13" s="379"/>
      <c r="D13" s="379"/>
      <c r="E13" s="379"/>
      <c r="F13" s="372"/>
    </row>
    <row r="14" spans="1:6" s="17" customFormat="1" ht="20.25" x14ac:dyDescent="0.2">
      <c r="A14" s="378" t="str">
        <f t="shared" ref="A14:A18" si="0">$E$12&amp;E14&amp;" "&amp;$D$12</f>
        <v>9.1 ……………………………………………………………………………………….……………………………………………………………………………………….</v>
      </c>
      <c r="B14" s="371"/>
      <c r="C14" s="380"/>
      <c r="D14" s="381"/>
      <c r="E14" s="382">
        <f t="shared" ref="E14:E18" si="1">E13+1</f>
        <v>1</v>
      </c>
      <c r="F14" s="383">
        <f>'9 - Finishes'!F30</f>
        <v>0</v>
      </c>
    </row>
    <row r="15" spans="1:6" s="17" customFormat="1" ht="20.25" x14ac:dyDescent="0.2">
      <c r="A15" s="378" t="str">
        <f t="shared" si="0"/>
        <v>9.2 ……………………………………………………………………………………….……………………………………………………………………………………….</v>
      </c>
      <c r="B15" s="371"/>
      <c r="C15" s="380"/>
      <c r="D15" s="381"/>
      <c r="E15" s="382">
        <f t="shared" si="1"/>
        <v>2</v>
      </c>
      <c r="F15" s="383">
        <f>'9 - Finishes'!F54</f>
        <v>0</v>
      </c>
    </row>
    <row r="16" spans="1:6" s="17" customFormat="1" ht="20.25" x14ac:dyDescent="0.2">
      <c r="A16" s="378" t="str">
        <f t="shared" si="0"/>
        <v>9.3 ……………………………………………………………………………………….……………………………………………………………………………………….</v>
      </c>
      <c r="B16" s="371"/>
      <c r="C16" s="380"/>
      <c r="D16" s="381"/>
      <c r="E16" s="382">
        <f t="shared" si="1"/>
        <v>3</v>
      </c>
      <c r="F16" s="383">
        <f>'9 - Finishes'!F78</f>
        <v>0</v>
      </c>
    </row>
    <row r="17" spans="1:6" s="17" customFormat="1" ht="20.25" x14ac:dyDescent="0.2">
      <c r="A17" s="378" t="str">
        <f t="shared" si="0"/>
        <v>9.4 ……………………………………………………………………………………….……………………………………………………………………………………….</v>
      </c>
      <c r="B17" s="371"/>
      <c r="C17" s="380"/>
      <c r="D17" s="381"/>
      <c r="E17" s="382">
        <f t="shared" si="1"/>
        <v>4</v>
      </c>
      <c r="F17" s="383">
        <f>'9 - Finishes'!F104</f>
        <v>0</v>
      </c>
    </row>
    <row r="18" spans="1:6" s="17" customFormat="1" ht="20.25" x14ac:dyDescent="0.2">
      <c r="A18" s="378" t="str">
        <f t="shared" si="0"/>
        <v>9.5 ……………………………………………………………………………………….……………………………………………………………………………………….</v>
      </c>
      <c r="B18" s="371"/>
      <c r="C18" s="380"/>
      <c r="D18" s="381"/>
      <c r="E18" s="382">
        <f t="shared" si="1"/>
        <v>5</v>
      </c>
      <c r="F18" s="383">
        <f>'9 - Finishes'!F111</f>
        <v>0</v>
      </c>
    </row>
    <row r="19" spans="1:6" s="17" customFormat="1" x14ac:dyDescent="0.2">
      <c r="A19" s="370"/>
      <c r="B19" s="286"/>
      <c r="C19" s="286"/>
      <c r="D19" s="287"/>
      <c r="E19" s="372"/>
      <c r="F19" s="372"/>
    </row>
    <row r="20" spans="1:6" s="17" customFormat="1" x14ac:dyDescent="0.2">
      <c r="A20" s="370"/>
      <c r="B20" s="286"/>
      <c r="C20" s="286"/>
      <c r="D20" s="381"/>
      <c r="E20" s="372"/>
      <c r="F20" s="372"/>
    </row>
    <row r="21" spans="1:6" s="17" customFormat="1" ht="20.25" x14ac:dyDescent="0.2">
      <c r="A21" s="370"/>
      <c r="B21" s="380"/>
      <c r="C21" s="384" t="str">
        <f>"Total Carried to "&amp;Summary!$A$10</f>
        <v>Total Carried to Summary</v>
      </c>
      <c r="D21" s="381" t="s">
        <v>32</v>
      </c>
      <c r="E21" s="372"/>
      <c r="F21" s="385">
        <f>SUM(F14:F20)</f>
        <v>0</v>
      </c>
    </row>
    <row r="22" spans="1:6" x14ac:dyDescent="0.2">
      <c r="E22" s="372"/>
      <c r="F22" s="387"/>
    </row>
  </sheetData>
  <sheetProtection algorithmName="SHA-512" hashValue="EbaUDCOOXYHAI35AwAiclxvLTjZJQdC8lpbxDJ2xPfK3C+5EblJjlWSsnXOlQ97qDTYZQb33Hg8h18v/sTaKMg==" saltValue="tpGrf6pNh+v3WXIzoJ7XBw==" spinCount="100000" sheet="1" objects="1" scenarios="1"/>
  <phoneticPr fontId="0" type="noConversion"/>
  <pageMargins left="0.74803149606299213" right="0.55118110236220474" top="0.19685039370078741" bottom="0.78740157480314965"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9.&amp;P&amp;RDate: &amp;D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'10 - Specialties'!$F$6</f>
        <v>Division 10: Specialties</v>
      </c>
      <c r="B1" s="232"/>
      <c r="C1" s="232"/>
      <c r="D1" s="232"/>
      <c r="E1" s="233"/>
      <c r="F1" s="233"/>
      <c r="G1" s="234"/>
      <c r="H1" s="234"/>
      <c r="I1" s="234"/>
      <c r="J1" s="234"/>
    </row>
  </sheetData>
  <sheetProtection algorithmName="SHA-512" hashValue="vwPHDaTA289RvnkNG0BE6urGXzaPf10B/0ohVzd8QEhJOPqx78O94vjBmBY8aBnnT+o3DuJnU3EARNzjA8N05g==" saltValue="1kVeQvsnlOYKHBjGW6BJyg=="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'General Preambles'!$F$6</f>
        <v>General Preambles</v>
      </c>
      <c r="B1" s="232"/>
      <c r="C1" s="232"/>
      <c r="D1" s="232"/>
      <c r="E1" s="233"/>
      <c r="F1" s="233"/>
      <c r="G1" s="234"/>
      <c r="H1" s="234"/>
      <c r="I1" s="234"/>
      <c r="J1" s="234"/>
    </row>
  </sheetData>
  <sheetProtection algorithmName="SHA-512" hashValue="EydgkNuYlNZTaP/b52fHDhKgf6m69jw6feBwlIk/muq9H+IR6Ob5XtTQmkqRaQpEjwtULO/IecPeFuobez/yEg==" saltValue="O9LxuY+pFBxHDyKjRS5VCQ=="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4"/>
  <sheetViews>
    <sheetView showGridLines="0" showZeros="0" view="pageBreakPreview" zoomScaleNormal="100" zoomScaleSheetLayoutView="100" workbookViewId="0"/>
  </sheetViews>
  <sheetFormatPr defaultRowHeight="12.75" x14ac:dyDescent="0.2"/>
  <cols>
    <col min="1" max="1" width="10.33203125" style="400" customWidth="1"/>
    <col min="2" max="2" width="48.83203125" style="359" customWidth="1"/>
    <col min="3" max="3" width="6.33203125" style="401" customWidth="1"/>
    <col min="4" max="4" width="10.83203125" style="319" customWidth="1"/>
    <col min="5" max="5" width="9.83203125" style="2" customWidth="1"/>
    <col min="6" max="6" width="12.83203125" style="3" customWidth="1"/>
    <col min="7" max="16384" width="9.33203125" style="1"/>
  </cols>
  <sheetData>
    <row r="1" spans="1:6" s="9" customFormat="1" x14ac:dyDescent="0.2">
      <c r="A1" s="255">
        <f>'Table of Contents'!A1</f>
        <v>0</v>
      </c>
      <c r="B1" s="256"/>
      <c r="C1" s="257"/>
      <c r="D1" s="258"/>
      <c r="E1" s="25"/>
      <c r="F1" s="25"/>
    </row>
    <row r="2" spans="1:6" s="9" customFormat="1" x14ac:dyDescent="0.2">
      <c r="A2" s="255">
        <f>'Table of Contents'!A2</f>
        <v>0</v>
      </c>
      <c r="B2" s="256"/>
      <c r="C2" s="257"/>
      <c r="D2" s="258"/>
      <c r="E2" s="25"/>
      <c r="F2" s="25"/>
    </row>
    <row r="3" spans="1:6" s="9" customFormat="1" x14ac:dyDescent="0.2">
      <c r="A3" s="255">
        <f>'Table of Contents'!A3</f>
        <v>0</v>
      </c>
      <c r="B3" s="256"/>
      <c r="C3" s="257"/>
      <c r="D3" s="258"/>
      <c r="E3" s="25"/>
      <c r="F3" s="25"/>
    </row>
    <row r="4" spans="1:6" s="10" customFormat="1" x14ac:dyDescent="0.2">
      <c r="A4" s="261">
        <f>'Table of Contents'!A4</f>
        <v>0</v>
      </c>
      <c r="B4" s="262"/>
      <c r="C4" s="263"/>
      <c r="D4" s="263"/>
      <c r="E4" s="26"/>
      <c r="F4" s="26"/>
    </row>
    <row r="5" spans="1:6" s="10" customFormat="1" x14ac:dyDescent="0.2">
      <c r="A5" s="265" t="str">
        <f>'Table of Contents'!A5</f>
        <v>LEBANESE RED CROSS</v>
      </c>
      <c r="B5" s="303"/>
      <c r="C5" s="303"/>
      <c r="D5" s="304"/>
      <c r="E5" s="31"/>
      <c r="F5" s="299" t="str">
        <f>'Table of Contents'!G5</f>
        <v>Bill of Quantities</v>
      </c>
    </row>
    <row r="6" spans="1:6" s="10" customFormat="1" x14ac:dyDescent="0.2">
      <c r="A6" s="271" t="str">
        <f>'Table of Contents'!A6</f>
        <v>BTS ANTELIAS</v>
      </c>
      <c r="B6" s="272"/>
      <c r="C6" s="272"/>
      <c r="D6" s="273"/>
      <c r="E6" s="27"/>
      <c r="F6" s="28" t="str">
        <f>'Table of Contents'!$A$24</f>
        <v>Division 10: Specialties</v>
      </c>
    </row>
    <row r="7" spans="1:6" s="10" customFormat="1" x14ac:dyDescent="0.2">
      <c r="A7" s="271" t="str">
        <f>'Table of Contents'!A7</f>
        <v>LEBANON</v>
      </c>
      <c r="B7" s="272"/>
      <c r="C7" s="272"/>
      <c r="D7" s="273"/>
      <c r="E7" s="27"/>
      <c r="F7" s="28"/>
    </row>
    <row r="8" spans="1:6" s="10" customFormat="1" x14ac:dyDescent="0.2">
      <c r="A8" s="276">
        <f>'Table of Contents'!A8</f>
        <v>0</v>
      </c>
      <c r="B8" s="277"/>
      <c r="C8" s="277"/>
      <c r="D8" s="278"/>
      <c r="E8" s="29"/>
      <c r="F8" s="30"/>
    </row>
    <row r="9" spans="1:6" s="13" customFormat="1" x14ac:dyDescent="0.2">
      <c r="A9" s="307" t="s">
        <v>132</v>
      </c>
      <c r="B9" s="308" t="s">
        <v>133</v>
      </c>
      <c r="C9" s="309" t="s">
        <v>134</v>
      </c>
      <c r="D9" s="310" t="s">
        <v>19</v>
      </c>
      <c r="E9" s="11" t="s">
        <v>20</v>
      </c>
      <c r="F9" s="11" t="s">
        <v>197</v>
      </c>
    </row>
    <row r="10" spans="1:6" s="13" customFormat="1" x14ac:dyDescent="0.2">
      <c r="A10" s="312"/>
      <c r="B10" s="313"/>
      <c r="C10" s="314"/>
      <c r="D10" s="315" t="s">
        <v>71</v>
      </c>
      <c r="E10" s="12" t="str">
        <f>Summary!$G$13</f>
        <v>(US $)</v>
      </c>
      <c r="F10" s="12" t="str">
        <f>E10</f>
        <v>(US $)</v>
      </c>
    </row>
    <row r="11" spans="1:6" x14ac:dyDescent="0.2">
      <c r="A11" s="394"/>
      <c r="B11" s="318"/>
      <c r="C11" s="319"/>
      <c r="E11" s="300"/>
      <c r="F11" s="300"/>
    </row>
    <row r="12" spans="1:6" s="6" customFormat="1" x14ac:dyDescent="0.2">
      <c r="A12" s="390">
        <v>10185</v>
      </c>
      <c r="B12" s="347" t="s">
        <v>85</v>
      </c>
      <c r="C12" s="348"/>
      <c r="D12" s="319"/>
      <c r="E12" s="300"/>
      <c r="F12" s="389">
        <f t="shared" ref="F12:F45" si="0">$D12*E12</f>
        <v>0</v>
      </c>
    </row>
    <row r="13" spans="1:6" s="6" customFormat="1" x14ac:dyDescent="0.2">
      <c r="A13" s="317"/>
      <c r="B13" s="359"/>
      <c r="C13" s="348"/>
      <c r="D13" s="319"/>
      <c r="E13" s="300"/>
      <c r="F13" s="389">
        <f t="shared" si="0"/>
        <v>0</v>
      </c>
    </row>
    <row r="14" spans="1:6" x14ac:dyDescent="0.2">
      <c r="A14" s="391">
        <f>A12+0.1</f>
        <v>10185.1</v>
      </c>
      <c r="B14" s="351" t="s">
        <v>86</v>
      </c>
      <c r="C14" s="348"/>
      <c r="E14" s="300"/>
      <c r="F14" s="389">
        <f t="shared" si="0"/>
        <v>0</v>
      </c>
    </row>
    <row r="15" spans="1:6" s="6" customFormat="1" ht="153" x14ac:dyDescent="0.2">
      <c r="A15" s="317"/>
      <c r="B15" s="359" t="s">
        <v>415</v>
      </c>
      <c r="C15" s="348"/>
      <c r="D15" s="319"/>
      <c r="E15" s="300"/>
      <c r="F15" s="389">
        <f t="shared" si="0"/>
        <v>0</v>
      </c>
    </row>
    <row r="16" spans="1:6" s="6" customFormat="1" x14ac:dyDescent="0.2">
      <c r="A16" s="317"/>
      <c r="B16" s="359"/>
      <c r="C16" s="348"/>
      <c r="D16" s="319"/>
      <c r="E16" s="300"/>
      <c r="F16" s="389"/>
    </row>
    <row r="17" spans="1:6" s="6" customFormat="1" ht="38.25" x14ac:dyDescent="0.2">
      <c r="A17" s="391" t="s">
        <v>103</v>
      </c>
      <c r="B17" s="393" t="s">
        <v>361</v>
      </c>
      <c r="C17" s="319" t="s">
        <v>196</v>
      </c>
      <c r="D17" s="319">
        <v>3.6</v>
      </c>
      <c r="E17" s="300"/>
      <c r="F17" s="389">
        <f t="shared" si="0"/>
        <v>0</v>
      </c>
    </row>
    <row r="18" spans="1:6" s="6" customFormat="1" x14ac:dyDescent="0.2">
      <c r="A18" s="317"/>
      <c r="B18" s="356" t="s">
        <v>149</v>
      </c>
      <c r="C18" s="348"/>
      <c r="D18" s="319"/>
      <c r="E18" s="300"/>
      <c r="F18" s="389">
        <f t="shared" si="0"/>
        <v>0</v>
      </c>
    </row>
    <row r="19" spans="1:6" s="6" customFormat="1" x14ac:dyDescent="0.2">
      <c r="A19" s="317"/>
      <c r="B19" s="357"/>
      <c r="C19" s="348"/>
      <c r="D19" s="319"/>
      <c r="E19" s="300"/>
      <c r="F19" s="389">
        <f t="shared" si="0"/>
        <v>0</v>
      </c>
    </row>
    <row r="20" spans="1:6" x14ac:dyDescent="0.2">
      <c r="A20" s="391"/>
      <c r="C20" s="348"/>
      <c r="E20" s="300"/>
      <c r="F20" s="389">
        <f>SUM(F17:F19)</f>
        <v>0</v>
      </c>
    </row>
    <row r="21" spans="1:6" x14ac:dyDescent="0.2">
      <c r="A21" s="390">
        <v>10800</v>
      </c>
      <c r="B21" s="347" t="s">
        <v>362</v>
      </c>
      <c r="C21" s="348"/>
      <c r="E21" s="300"/>
      <c r="F21" s="389">
        <f t="shared" si="0"/>
        <v>0</v>
      </c>
    </row>
    <row r="22" spans="1:6" x14ac:dyDescent="0.2">
      <c r="A22" s="317"/>
      <c r="C22" s="319"/>
      <c r="E22" s="300"/>
      <c r="F22" s="389">
        <f t="shared" si="0"/>
        <v>0</v>
      </c>
    </row>
    <row r="23" spans="1:6" ht="68.25" customHeight="1" x14ac:dyDescent="0.2">
      <c r="A23" s="391"/>
      <c r="B23" s="352" t="s">
        <v>275</v>
      </c>
      <c r="C23" s="348"/>
      <c r="E23" s="300"/>
      <c r="F23" s="389">
        <f t="shared" si="0"/>
        <v>0</v>
      </c>
    </row>
    <row r="24" spans="1:6" x14ac:dyDescent="0.2">
      <c r="A24" s="391"/>
      <c r="C24" s="348"/>
      <c r="E24" s="300"/>
      <c r="F24" s="389">
        <f t="shared" si="0"/>
        <v>0</v>
      </c>
    </row>
    <row r="25" spans="1:6" ht="25.5" x14ac:dyDescent="0.2">
      <c r="A25" s="391">
        <f>A21+0.1</f>
        <v>10800.1</v>
      </c>
      <c r="B25" s="351" t="s">
        <v>360</v>
      </c>
      <c r="C25" s="348"/>
      <c r="E25" s="300"/>
      <c r="F25" s="389">
        <f t="shared" si="0"/>
        <v>0</v>
      </c>
    </row>
    <row r="26" spans="1:6" x14ac:dyDescent="0.2">
      <c r="A26" s="391"/>
      <c r="C26" s="348"/>
      <c r="E26" s="300"/>
      <c r="F26" s="389">
        <f t="shared" si="0"/>
        <v>0</v>
      </c>
    </row>
    <row r="27" spans="1:6" ht="25.5" x14ac:dyDescent="0.2">
      <c r="A27" s="391" t="s">
        <v>75</v>
      </c>
      <c r="B27" s="352" t="s">
        <v>532</v>
      </c>
      <c r="C27" s="319" t="s">
        <v>127</v>
      </c>
      <c r="D27" s="319">
        <v>1</v>
      </c>
      <c r="E27" s="300"/>
      <c r="F27" s="389">
        <f t="shared" si="0"/>
        <v>0</v>
      </c>
    </row>
    <row r="28" spans="1:6" x14ac:dyDescent="0.2">
      <c r="A28" s="317"/>
      <c r="B28" s="356" t="s">
        <v>149</v>
      </c>
      <c r="C28" s="319"/>
      <c r="E28" s="300"/>
      <c r="F28" s="389">
        <f t="shared" si="0"/>
        <v>0</v>
      </c>
    </row>
    <row r="29" spans="1:6" x14ac:dyDescent="0.2">
      <c r="A29" s="317"/>
      <c r="B29" s="357"/>
      <c r="C29" s="319"/>
      <c r="E29" s="300"/>
      <c r="F29" s="389">
        <f t="shared" si="0"/>
        <v>0</v>
      </c>
    </row>
    <row r="30" spans="1:6" x14ac:dyDescent="0.2">
      <c r="A30" s="317"/>
      <c r="C30" s="319"/>
      <c r="E30" s="300"/>
      <c r="F30" s="389">
        <f t="shared" si="0"/>
        <v>0</v>
      </c>
    </row>
    <row r="31" spans="1:6" ht="25.5" x14ac:dyDescent="0.2">
      <c r="A31" s="391" t="s">
        <v>76</v>
      </c>
      <c r="B31" s="359" t="s">
        <v>249</v>
      </c>
      <c r="C31" s="319" t="s">
        <v>126</v>
      </c>
      <c r="D31" s="319">
        <v>4</v>
      </c>
      <c r="E31" s="300"/>
      <c r="F31" s="389">
        <f t="shared" si="0"/>
        <v>0</v>
      </c>
    </row>
    <row r="32" spans="1:6" x14ac:dyDescent="0.2">
      <c r="A32" s="317"/>
      <c r="B32" s="356" t="s">
        <v>149</v>
      </c>
      <c r="C32" s="319"/>
      <c r="E32" s="300"/>
      <c r="F32" s="389">
        <f t="shared" si="0"/>
        <v>0</v>
      </c>
    </row>
    <row r="33" spans="1:6" x14ac:dyDescent="0.2">
      <c r="A33" s="317"/>
      <c r="B33" s="357"/>
      <c r="C33" s="319"/>
      <c r="E33" s="300"/>
      <c r="F33" s="389">
        <f t="shared" si="0"/>
        <v>0</v>
      </c>
    </row>
    <row r="34" spans="1:6" x14ac:dyDescent="0.2">
      <c r="A34" s="317"/>
      <c r="C34" s="319"/>
      <c r="E34" s="300"/>
      <c r="F34" s="389">
        <f t="shared" si="0"/>
        <v>0</v>
      </c>
    </row>
    <row r="35" spans="1:6" x14ac:dyDescent="0.2">
      <c r="A35" s="391" t="s">
        <v>163</v>
      </c>
      <c r="B35" s="349" t="s">
        <v>250</v>
      </c>
      <c r="C35" s="319" t="s">
        <v>127</v>
      </c>
      <c r="D35" s="319">
        <v>4</v>
      </c>
      <c r="E35" s="300"/>
      <c r="F35" s="389">
        <f t="shared" si="0"/>
        <v>0</v>
      </c>
    </row>
    <row r="36" spans="1:6" x14ac:dyDescent="0.2">
      <c r="A36" s="317"/>
      <c r="B36" s="356" t="s">
        <v>149</v>
      </c>
      <c r="C36" s="319"/>
      <c r="E36" s="300"/>
      <c r="F36" s="389">
        <f t="shared" si="0"/>
        <v>0</v>
      </c>
    </row>
    <row r="37" spans="1:6" x14ac:dyDescent="0.2">
      <c r="A37" s="317"/>
      <c r="B37" s="357"/>
      <c r="C37" s="319"/>
      <c r="E37" s="300"/>
      <c r="F37" s="389">
        <f t="shared" si="0"/>
        <v>0</v>
      </c>
    </row>
    <row r="38" spans="1:6" x14ac:dyDescent="0.2">
      <c r="A38" s="317"/>
      <c r="C38" s="319"/>
      <c r="E38" s="300"/>
      <c r="F38" s="389">
        <f t="shared" si="0"/>
        <v>0</v>
      </c>
    </row>
    <row r="39" spans="1:6" x14ac:dyDescent="0.2">
      <c r="A39" s="391" t="s">
        <v>164</v>
      </c>
      <c r="B39" s="349" t="s">
        <v>363</v>
      </c>
      <c r="C39" s="319" t="s">
        <v>127</v>
      </c>
      <c r="D39" s="319">
        <v>4</v>
      </c>
      <c r="E39" s="300"/>
      <c r="F39" s="389">
        <f t="shared" si="0"/>
        <v>0</v>
      </c>
    </row>
    <row r="40" spans="1:6" x14ac:dyDescent="0.2">
      <c r="A40" s="317"/>
      <c r="B40" s="356" t="s">
        <v>149</v>
      </c>
      <c r="C40" s="319"/>
      <c r="E40" s="300"/>
      <c r="F40" s="389">
        <f t="shared" si="0"/>
        <v>0</v>
      </c>
    </row>
    <row r="41" spans="1:6" x14ac:dyDescent="0.2">
      <c r="A41" s="317"/>
      <c r="B41" s="357"/>
      <c r="C41" s="319"/>
      <c r="E41" s="300"/>
      <c r="F41" s="389">
        <f t="shared" si="0"/>
        <v>0</v>
      </c>
    </row>
    <row r="42" spans="1:6" x14ac:dyDescent="0.2">
      <c r="A42" s="317"/>
      <c r="C42" s="319"/>
      <c r="E42" s="300"/>
      <c r="F42" s="389">
        <f t="shared" si="0"/>
        <v>0</v>
      </c>
    </row>
    <row r="43" spans="1:6" x14ac:dyDescent="0.2">
      <c r="A43" s="391" t="s">
        <v>165</v>
      </c>
      <c r="B43" s="349" t="s">
        <v>28</v>
      </c>
      <c r="C43" s="319" t="s">
        <v>127</v>
      </c>
      <c r="D43" s="319">
        <v>4</v>
      </c>
      <c r="E43" s="300"/>
      <c r="F43" s="389">
        <f t="shared" si="0"/>
        <v>0</v>
      </c>
    </row>
    <row r="44" spans="1:6" x14ac:dyDescent="0.2">
      <c r="A44" s="317"/>
      <c r="B44" s="356" t="s">
        <v>149</v>
      </c>
      <c r="C44" s="319"/>
      <c r="E44" s="300"/>
      <c r="F44" s="389">
        <f t="shared" si="0"/>
        <v>0</v>
      </c>
    </row>
    <row r="45" spans="1:6" x14ac:dyDescent="0.2">
      <c r="A45" s="317"/>
      <c r="B45" s="357"/>
      <c r="C45" s="319"/>
      <c r="E45" s="300"/>
      <c r="F45" s="389">
        <f t="shared" si="0"/>
        <v>0</v>
      </c>
    </row>
    <row r="46" spans="1:6" x14ac:dyDescent="0.2">
      <c r="A46" s="317"/>
      <c r="C46" s="319"/>
      <c r="E46" s="300"/>
      <c r="F46" s="389">
        <f>SUM(F21:F45)</f>
        <v>0</v>
      </c>
    </row>
    <row r="47" spans="1:6" x14ac:dyDescent="0.2">
      <c r="A47" s="390">
        <v>10900</v>
      </c>
      <c r="B47" s="347" t="s">
        <v>414</v>
      </c>
      <c r="C47" s="348"/>
      <c r="E47" s="300"/>
      <c r="F47" s="389">
        <f t="shared" ref="F47:F49" si="1">$D47*E47</f>
        <v>0</v>
      </c>
    </row>
    <row r="48" spans="1:6" x14ac:dyDescent="0.2">
      <c r="A48" s="317"/>
      <c r="C48" s="319"/>
      <c r="E48" s="300"/>
      <c r="F48" s="389">
        <f t="shared" si="1"/>
        <v>0</v>
      </c>
    </row>
    <row r="49" spans="1:6" ht="76.5" x14ac:dyDescent="0.2">
      <c r="A49" s="391"/>
      <c r="B49" s="359" t="s">
        <v>431</v>
      </c>
      <c r="C49" s="348"/>
      <c r="E49" s="300"/>
      <c r="F49" s="389">
        <f t="shared" si="1"/>
        <v>0</v>
      </c>
    </row>
    <row r="50" spans="1:6" x14ac:dyDescent="0.2">
      <c r="A50" s="391"/>
      <c r="C50" s="348"/>
      <c r="E50" s="300"/>
      <c r="F50" s="389"/>
    </row>
    <row r="51" spans="1:6" ht="28.5" customHeight="1" x14ac:dyDescent="0.2">
      <c r="A51" s="391">
        <v>10900.1</v>
      </c>
      <c r="B51" s="351" t="s">
        <v>460</v>
      </c>
      <c r="C51" s="319"/>
      <c r="E51" s="300"/>
      <c r="F51" s="389"/>
    </row>
    <row r="52" spans="1:6" x14ac:dyDescent="0.2">
      <c r="A52" s="391"/>
      <c r="C52" s="348"/>
      <c r="E52" s="300"/>
      <c r="F52" s="389"/>
    </row>
    <row r="53" spans="1:6" ht="25.5" customHeight="1" x14ac:dyDescent="0.2">
      <c r="A53" s="391" t="s">
        <v>445</v>
      </c>
      <c r="B53" s="359" t="s">
        <v>430</v>
      </c>
      <c r="C53" s="319" t="s">
        <v>127</v>
      </c>
      <c r="D53" s="319">
        <v>1</v>
      </c>
      <c r="E53" s="300"/>
      <c r="F53" s="389">
        <f t="shared" ref="F53:F55" si="2">$D53*E53</f>
        <v>0</v>
      </c>
    </row>
    <row r="54" spans="1:6" x14ac:dyDescent="0.2">
      <c r="A54" s="317"/>
      <c r="B54" s="356" t="s">
        <v>149</v>
      </c>
      <c r="C54" s="319"/>
      <c r="E54" s="300"/>
      <c r="F54" s="389">
        <f t="shared" si="2"/>
        <v>0</v>
      </c>
    </row>
    <row r="55" spans="1:6" x14ac:dyDescent="0.2">
      <c r="A55" s="317"/>
      <c r="B55" s="357"/>
      <c r="C55" s="319"/>
      <c r="E55" s="300"/>
      <c r="F55" s="389">
        <f t="shared" si="2"/>
        <v>0</v>
      </c>
    </row>
    <row r="56" spans="1:6" x14ac:dyDescent="0.2">
      <c r="A56" s="391"/>
      <c r="C56" s="348"/>
      <c r="E56" s="300"/>
      <c r="F56" s="389"/>
    </row>
    <row r="57" spans="1:6" ht="25.5" x14ac:dyDescent="0.2">
      <c r="A57" s="391" t="s">
        <v>446</v>
      </c>
      <c r="B57" s="359" t="s">
        <v>433</v>
      </c>
      <c r="C57" s="319" t="s">
        <v>127</v>
      </c>
      <c r="D57" s="319">
        <v>2</v>
      </c>
      <c r="E57" s="300"/>
      <c r="F57" s="389">
        <f t="shared" ref="F57:F59" si="3">$D57*E57</f>
        <v>0</v>
      </c>
    </row>
    <row r="58" spans="1:6" x14ac:dyDescent="0.2">
      <c r="A58" s="317"/>
      <c r="B58" s="356" t="s">
        <v>149</v>
      </c>
      <c r="C58" s="319"/>
      <c r="E58" s="300"/>
      <c r="F58" s="389">
        <f t="shared" si="3"/>
        <v>0</v>
      </c>
    </row>
    <row r="59" spans="1:6" x14ac:dyDescent="0.2">
      <c r="A59" s="317"/>
      <c r="B59" s="357"/>
      <c r="C59" s="319"/>
      <c r="E59" s="300"/>
      <c r="F59" s="389">
        <f t="shared" si="3"/>
        <v>0</v>
      </c>
    </row>
    <row r="60" spans="1:6" x14ac:dyDescent="0.2">
      <c r="A60" s="391"/>
      <c r="C60" s="348"/>
      <c r="E60" s="300"/>
      <c r="F60" s="389"/>
    </row>
    <row r="61" spans="1:6" ht="19.5" customHeight="1" x14ac:dyDescent="0.2">
      <c r="A61" s="391" t="s">
        <v>447</v>
      </c>
      <c r="B61" s="359" t="s">
        <v>432</v>
      </c>
      <c r="C61" s="319" t="s">
        <v>127</v>
      </c>
      <c r="D61" s="319">
        <v>8</v>
      </c>
      <c r="E61" s="300"/>
      <c r="F61" s="389">
        <f t="shared" ref="F61:F63" si="4">$D61*E61</f>
        <v>0</v>
      </c>
    </row>
    <row r="62" spans="1:6" x14ac:dyDescent="0.2">
      <c r="A62" s="317"/>
      <c r="B62" s="356" t="s">
        <v>149</v>
      </c>
      <c r="C62" s="319"/>
      <c r="E62" s="300"/>
      <c r="F62" s="389">
        <f t="shared" si="4"/>
        <v>0</v>
      </c>
    </row>
    <row r="63" spans="1:6" x14ac:dyDescent="0.2">
      <c r="A63" s="317"/>
      <c r="B63" s="357"/>
      <c r="C63" s="319"/>
      <c r="E63" s="300"/>
      <c r="F63" s="389">
        <f t="shared" si="4"/>
        <v>0</v>
      </c>
    </row>
    <row r="64" spans="1:6" x14ac:dyDescent="0.2">
      <c r="A64" s="391"/>
      <c r="C64" s="348"/>
      <c r="E64" s="300"/>
      <c r="F64" s="389"/>
    </row>
    <row r="65" spans="1:6" ht="25.5" x14ac:dyDescent="0.2">
      <c r="A65" s="391" t="s">
        <v>448</v>
      </c>
      <c r="B65" s="359" t="s">
        <v>434</v>
      </c>
      <c r="C65" s="319" t="s">
        <v>127</v>
      </c>
      <c r="D65" s="319">
        <v>2</v>
      </c>
      <c r="E65" s="300"/>
      <c r="F65" s="389">
        <f t="shared" ref="F65:F67" si="5">$D65*E65</f>
        <v>0</v>
      </c>
    </row>
    <row r="66" spans="1:6" x14ac:dyDescent="0.2">
      <c r="A66" s="317"/>
      <c r="B66" s="356" t="s">
        <v>149</v>
      </c>
      <c r="C66" s="319"/>
      <c r="E66" s="300"/>
      <c r="F66" s="389">
        <f t="shared" si="5"/>
        <v>0</v>
      </c>
    </row>
    <row r="67" spans="1:6" x14ac:dyDescent="0.2">
      <c r="A67" s="317"/>
      <c r="B67" s="357"/>
      <c r="C67" s="319"/>
      <c r="E67" s="300"/>
      <c r="F67" s="389">
        <f t="shared" si="5"/>
        <v>0</v>
      </c>
    </row>
    <row r="69" spans="1:6" ht="40.5" customHeight="1" x14ac:dyDescent="0.2">
      <c r="A69" s="391" t="s">
        <v>459</v>
      </c>
      <c r="B69" s="352" t="s">
        <v>533</v>
      </c>
      <c r="C69" s="319" t="s">
        <v>127</v>
      </c>
      <c r="D69" s="319">
        <v>2</v>
      </c>
      <c r="E69" s="300"/>
      <c r="F69" s="389">
        <f t="shared" ref="F69:F71" si="6">$D69*E69</f>
        <v>0</v>
      </c>
    </row>
    <row r="70" spans="1:6" x14ac:dyDescent="0.2">
      <c r="A70" s="317"/>
      <c r="B70" s="356" t="s">
        <v>149</v>
      </c>
      <c r="C70" s="319"/>
      <c r="E70" s="300"/>
      <c r="F70" s="389">
        <f t="shared" si="6"/>
        <v>0</v>
      </c>
    </row>
    <row r="71" spans="1:6" x14ac:dyDescent="0.2">
      <c r="A71" s="317"/>
      <c r="B71" s="357"/>
      <c r="C71" s="319"/>
      <c r="E71" s="300"/>
      <c r="F71" s="389">
        <f t="shared" si="6"/>
        <v>0</v>
      </c>
    </row>
    <row r="72" spans="1:6" x14ac:dyDescent="0.2">
      <c r="A72" s="317"/>
      <c r="C72" s="319"/>
      <c r="E72" s="300"/>
      <c r="F72" s="389"/>
    </row>
    <row r="73" spans="1:6" ht="42.75" customHeight="1" x14ac:dyDescent="0.2">
      <c r="A73" s="391">
        <v>10900.2</v>
      </c>
      <c r="B73" s="351" t="s">
        <v>461</v>
      </c>
      <c r="C73" s="319"/>
      <c r="E73" s="300"/>
      <c r="F73" s="389"/>
    </row>
    <row r="74" spans="1:6" x14ac:dyDescent="0.2">
      <c r="A74" s="391"/>
      <c r="C74" s="348"/>
      <c r="E74" s="300"/>
      <c r="F74" s="389"/>
    </row>
    <row r="75" spans="1:6" ht="25.5" x14ac:dyDescent="0.2">
      <c r="A75" s="391" t="s">
        <v>435</v>
      </c>
      <c r="B75" s="359" t="s">
        <v>464</v>
      </c>
      <c r="C75" s="319" t="s">
        <v>127</v>
      </c>
      <c r="D75" s="319">
        <v>1</v>
      </c>
      <c r="E75" s="300"/>
      <c r="F75" s="389">
        <f>$D75*E75</f>
        <v>0</v>
      </c>
    </row>
    <row r="76" spans="1:6" x14ac:dyDescent="0.2">
      <c r="A76" s="317"/>
      <c r="B76" s="356" t="s">
        <v>149</v>
      </c>
      <c r="C76" s="319"/>
      <c r="E76" s="300"/>
      <c r="F76" s="389">
        <f>$D76*E76</f>
        <v>0</v>
      </c>
    </row>
    <row r="77" spans="1:6" x14ac:dyDescent="0.2">
      <c r="A77" s="317"/>
      <c r="B77" s="357"/>
      <c r="C77" s="319"/>
      <c r="E77" s="300"/>
      <c r="F77" s="389">
        <f>$D77*E77</f>
        <v>0</v>
      </c>
    </row>
    <row r="78" spans="1:6" x14ac:dyDescent="0.2">
      <c r="A78" s="391"/>
      <c r="C78" s="348"/>
      <c r="E78" s="300"/>
      <c r="F78" s="389">
        <f>SUM(F47:F76)</f>
        <v>0</v>
      </c>
    </row>
    <row r="79" spans="1:6" ht="25.5" customHeight="1" x14ac:dyDescent="0.2">
      <c r="A79" s="391" t="s">
        <v>437</v>
      </c>
      <c r="B79" s="359" t="s">
        <v>463</v>
      </c>
      <c r="C79" s="319" t="s">
        <v>127</v>
      </c>
      <c r="D79" s="319">
        <v>1</v>
      </c>
      <c r="E79" s="300"/>
      <c r="F79" s="389">
        <f>$D79*E79</f>
        <v>0</v>
      </c>
    </row>
    <row r="80" spans="1:6" x14ac:dyDescent="0.2">
      <c r="A80" s="317"/>
      <c r="B80" s="356" t="s">
        <v>149</v>
      </c>
      <c r="C80" s="319"/>
      <c r="E80" s="300"/>
      <c r="F80" s="389">
        <f>$D80*E80</f>
        <v>0</v>
      </c>
    </row>
    <row r="81" spans="1:6" x14ac:dyDescent="0.2">
      <c r="A81" s="317"/>
      <c r="B81" s="357"/>
      <c r="C81" s="319"/>
      <c r="E81" s="300"/>
      <c r="F81" s="389">
        <f>$D81*E81</f>
        <v>0</v>
      </c>
    </row>
    <row r="82" spans="1:6" x14ac:dyDescent="0.2">
      <c r="A82" s="391"/>
      <c r="C82" s="348"/>
      <c r="E82" s="300"/>
      <c r="F82" s="389"/>
    </row>
    <row r="83" spans="1:6" ht="25.5" x14ac:dyDescent="0.2">
      <c r="A83" s="391" t="s">
        <v>438</v>
      </c>
      <c r="B83" s="359" t="s">
        <v>462</v>
      </c>
      <c r="C83" s="319" t="s">
        <v>127</v>
      </c>
      <c r="D83" s="319">
        <v>1</v>
      </c>
      <c r="E83" s="300"/>
      <c r="F83" s="389">
        <f>$D83*E83</f>
        <v>0</v>
      </c>
    </row>
    <row r="84" spans="1:6" x14ac:dyDescent="0.2">
      <c r="A84" s="317"/>
      <c r="B84" s="356" t="s">
        <v>149</v>
      </c>
      <c r="C84" s="319"/>
      <c r="E84" s="300"/>
      <c r="F84" s="389">
        <f>$D84*E84</f>
        <v>0</v>
      </c>
    </row>
    <row r="85" spans="1:6" x14ac:dyDescent="0.2">
      <c r="A85" s="317"/>
      <c r="B85" s="357"/>
      <c r="C85" s="319"/>
      <c r="E85" s="300"/>
      <c r="F85" s="389">
        <f>$D85*E85</f>
        <v>0</v>
      </c>
    </row>
    <row r="86" spans="1:6" x14ac:dyDescent="0.2">
      <c r="A86" s="391"/>
      <c r="C86" s="348"/>
      <c r="E86" s="300"/>
      <c r="F86" s="389"/>
    </row>
    <row r="87" spans="1:6" ht="25.5" x14ac:dyDescent="0.2">
      <c r="A87" s="391" t="s">
        <v>439</v>
      </c>
      <c r="B87" s="352" t="s">
        <v>534</v>
      </c>
      <c r="C87" s="319" t="s">
        <v>127</v>
      </c>
      <c r="D87" s="319">
        <v>1</v>
      </c>
      <c r="E87" s="300"/>
      <c r="F87" s="389">
        <f>$D87*E87</f>
        <v>0</v>
      </c>
    </row>
    <row r="88" spans="1:6" x14ac:dyDescent="0.2">
      <c r="A88" s="317"/>
      <c r="B88" s="356" t="s">
        <v>149</v>
      </c>
      <c r="C88" s="319"/>
      <c r="E88" s="300"/>
      <c r="F88" s="389">
        <f>$D88*E88</f>
        <v>0</v>
      </c>
    </row>
    <row r="89" spans="1:6" x14ac:dyDescent="0.2">
      <c r="A89" s="317"/>
      <c r="B89" s="357"/>
      <c r="C89" s="319"/>
      <c r="E89" s="300"/>
      <c r="F89" s="389">
        <f>$D89*E89</f>
        <v>0</v>
      </c>
    </row>
    <row r="90" spans="1:6" x14ac:dyDescent="0.2">
      <c r="A90" s="391"/>
      <c r="C90" s="348"/>
      <c r="E90" s="300"/>
      <c r="F90" s="389"/>
    </row>
    <row r="91" spans="1:6" ht="25.5" x14ac:dyDescent="0.2">
      <c r="A91" s="391" t="s">
        <v>440</v>
      </c>
      <c r="B91" s="352" t="s">
        <v>535</v>
      </c>
      <c r="C91" s="319" t="s">
        <v>127</v>
      </c>
      <c r="D91" s="319">
        <v>1</v>
      </c>
      <c r="E91" s="300"/>
      <c r="F91" s="389">
        <f>$D91*E91</f>
        <v>0</v>
      </c>
    </row>
    <row r="92" spans="1:6" x14ac:dyDescent="0.2">
      <c r="A92" s="317"/>
      <c r="B92" s="356" t="s">
        <v>149</v>
      </c>
      <c r="C92" s="319"/>
      <c r="E92" s="300"/>
      <c r="F92" s="389">
        <f>$D92*E92</f>
        <v>0</v>
      </c>
    </row>
    <row r="93" spans="1:6" x14ac:dyDescent="0.2">
      <c r="A93" s="317"/>
      <c r="B93" s="357"/>
      <c r="C93" s="319"/>
      <c r="E93" s="300"/>
      <c r="F93" s="389">
        <f>$D93*E93</f>
        <v>0</v>
      </c>
    </row>
    <row r="94" spans="1:6" x14ac:dyDescent="0.2">
      <c r="A94" s="391"/>
      <c r="C94" s="348"/>
      <c r="E94" s="300"/>
      <c r="F94" s="389"/>
    </row>
    <row r="95" spans="1:6" ht="38.25" x14ac:dyDescent="0.2">
      <c r="A95" s="391" t="s">
        <v>444</v>
      </c>
      <c r="B95" s="359" t="s">
        <v>465</v>
      </c>
      <c r="C95" s="319" t="s">
        <v>127</v>
      </c>
      <c r="D95" s="319">
        <v>2</v>
      </c>
      <c r="E95" s="300"/>
      <c r="F95" s="389">
        <f>$D95*E95</f>
        <v>0</v>
      </c>
    </row>
    <row r="96" spans="1:6" x14ac:dyDescent="0.2">
      <c r="A96" s="317"/>
      <c r="B96" s="356" t="s">
        <v>149</v>
      </c>
      <c r="C96" s="319"/>
      <c r="E96" s="300"/>
      <c r="F96" s="389">
        <f>$D96*E96</f>
        <v>0</v>
      </c>
    </row>
    <row r="97" spans="1:6" x14ac:dyDescent="0.2">
      <c r="A97" s="317"/>
      <c r="B97" s="357"/>
      <c r="C97" s="319"/>
      <c r="E97" s="300"/>
      <c r="F97" s="389">
        <f>$D97*E97</f>
        <v>0</v>
      </c>
    </row>
    <row r="98" spans="1:6" x14ac:dyDescent="0.2">
      <c r="A98" s="391"/>
      <c r="C98" s="348"/>
      <c r="E98" s="300"/>
      <c r="F98" s="389"/>
    </row>
    <row r="99" spans="1:6" x14ac:dyDescent="0.2">
      <c r="A99" s="391">
        <v>10900.3</v>
      </c>
      <c r="B99" s="351" t="s">
        <v>436</v>
      </c>
      <c r="C99" s="319"/>
      <c r="E99" s="300"/>
      <c r="F99" s="389"/>
    </row>
    <row r="100" spans="1:6" x14ac:dyDescent="0.2">
      <c r="A100" s="391"/>
      <c r="C100" s="348"/>
      <c r="E100" s="300"/>
      <c r="F100" s="389"/>
    </row>
    <row r="101" spans="1:6" ht="38.25" x14ac:dyDescent="0.2">
      <c r="A101" s="391" t="s">
        <v>449</v>
      </c>
      <c r="B101" s="359" t="s">
        <v>466</v>
      </c>
      <c r="C101" s="319" t="s">
        <v>127</v>
      </c>
      <c r="D101" s="319">
        <v>3</v>
      </c>
      <c r="E101" s="300"/>
      <c r="F101" s="389">
        <f t="shared" ref="F101:F102" si="7">$D101*E101</f>
        <v>0</v>
      </c>
    </row>
    <row r="102" spans="1:6" x14ac:dyDescent="0.2">
      <c r="A102" s="317"/>
      <c r="B102" s="356" t="s">
        <v>149</v>
      </c>
      <c r="C102" s="319"/>
      <c r="E102" s="300"/>
      <c r="F102" s="389">
        <f t="shared" si="7"/>
        <v>0</v>
      </c>
    </row>
    <row r="103" spans="1:6" x14ac:dyDescent="0.2">
      <c r="A103" s="317"/>
      <c r="B103" s="357"/>
      <c r="C103" s="319"/>
      <c r="E103" s="300"/>
      <c r="F103" s="389">
        <f>$D103*E103</f>
        <v>0</v>
      </c>
    </row>
    <row r="104" spans="1:6" x14ac:dyDescent="0.2">
      <c r="A104" s="391"/>
      <c r="C104" s="348"/>
      <c r="E104" s="300"/>
      <c r="F104" s="389"/>
    </row>
    <row r="105" spans="1:6" ht="63.75" x14ac:dyDescent="0.2">
      <c r="A105" s="391" t="s">
        <v>450</v>
      </c>
      <c r="B105" s="352" t="s">
        <v>536</v>
      </c>
      <c r="C105" s="319" t="s">
        <v>127</v>
      </c>
      <c r="D105" s="319">
        <v>1</v>
      </c>
      <c r="E105" s="300"/>
      <c r="F105" s="389">
        <f>$D105*E105</f>
        <v>0</v>
      </c>
    </row>
    <row r="106" spans="1:6" x14ac:dyDescent="0.2">
      <c r="A106" s="317"/>
      <c r="B106" s="356" t="s">
        <v>149</v>
      </c>
      <c r="C106" s="319"/>
      <c r="E106" s="300"/>
      <c r="F106" s="389">
        <f>$D106*E106</f>
        <v>0</v>
      </c>
    </row>
    <row r="107" spans="1:6" x14ac:dyDescent="0.2">
      <c r="A107" s="317"/>
      <c r="B107" s="357"/>
      <c r="C107" s="319"/>
      <c r="E107" s="300"/>
      <c r="F107" s="389">
        <f>$D107*E107</f>
        <v>0</v>
      </c>
    </row>
    <row r="108" spans="1:6" x14ac:dyDescent="0.2">
      <c r="A108" s="391"/>
      <c r="C108" s="348"/>
      <c r="E108" s="300"/>
      <c r="F108" s="389"/>
    </row>
    <row r="109" spans="1:6" ht="38.25" x14ac:dyDescent="0.2">
      <c r="A109" s="391" t="s">
        <v>451</v>
      </c>
      <c r="B109" s="359" t="s">
        <v>442</v>
      </c>
      <c r="C109" s="319" t="s">
        <v>127</v>
      </c>
      <c r="D109" s="319">
        <v>2</v>
      </c>
      <c r="E109" s="300"/>
      <c r="F109" s="389">
        <f>$D109*E109</f>
        <v>0</v>
      </c>
    </row>
    <row r="110" spans="1:6" x14ac:dyDescent="0.2">
      <c r="A110" s="317"/>
      <c r="B110" s="356" t="s">
        <v>149</v>
      </c>
      <c r="C110" s="319"/>
      <c r="E110" s="300"/>
      <c r="F110" s="389">
        <f>$D110*E110</f>
        <v>0</v>
      </c>
    </row>
    <row r="111" spans="1:6" x14ac:dyDescent="0.2">
      <c r="A111" s="317"/>
      <c r="B111" s="357"/>
      <c r="C111" s="319"/>
      <c r="E111" s="300"/>
      <c r="F111" s="389">
        <f>$D111*E111</f>
        <v>0</v>
      </c>
    </row>
    <row r="112" spans="1:6" x14ac:dyDescent="0.2">
      <c r="A112" s="317"/>
      <c r="C112" s="319"/>
      <c r="E112" s="300"/>
      <c r="F112" s="389">
        <f>SUM(F79:F109)</f>
        <v>0</v>
      </c>
    </row>
    <row r="113" spans="1:6" x14ac:dyDescent="0.2">
      <c r="A113" s="391"/>
      <c r="C113" s="348"/>
      <c r="E113" s="300"/>
      <c r="F113" s="389"/>
    </row>
    <row r="114" spans="1:6" ht="25.5" x14ac:dyDescent="0.2">
      <c r="A114" s="391" t="s">
        <v>452</v>
      </c>
      <c r="B114" s="359" t="s">
        <v>441</v>
      </c>
      <c r="C114" s="319" t="s">
        <v>127</v>
      </c>
      <c r="D114" s="319">
        <v>6</v>
      </c>
      <c r="E114" s="300"/>
      <c r="F114" s="389">
        <f>$D114*E114</f>
        <v>0</v>
      </c>
    </row>
    <row r="115" spans="1:6" x14ac:dyDescent="0.2">
      <c r="A115" s="317"/>
      <c r="B115" s="356" t="s">
        <v>149</v>
      </c>
      <c r="C115" s="319"/>
      <c r="E115" s="300"/>
      <c r="F115" s="389">
        <f>$D115*E115</f>
        <v>0</v>
      </c>
    </row>
    <row r="116" spans="1:6" x14ac:dyDescent="0.2">
      <c r="A116" s="317"/>
      <c r="B116" s="357"/>
      <c r="C116" s="319"/>
      <c r="E116" s="300"/>
      <c r="F116" s="389">
        <f>$D116*E116</f>
        <v>0</v>
      </c>
    </row>
    <row r="117" spans="1:6" x14ac:dyDescent="0.2">
      <c r="A117" s="317"/>
      <c r="C117" s="319"/>
      <c r="E117" s="300"/>
      <c r="F117" s="389"/>
    </row>
    <row r="118" spans="1:6" ht="51" x14ac:dyDescent="0.2">
      <c r="A118" s="391" t="s">
        <v>453</v>
      </c>
      <c r="B118" s="359" t="s">
        <v>467</v>
      </c>
      <c r="C118" s="319" t="s">
        <v>127</v>
      </c>
      <c r="D118" s="319">
        <v>4</v>
      </c>
      <c r="E118" s="300"/>
      <c r="F118" s="389">
        <f>$D118*E118</f>
        <v>0</v>
      </c>
    </row>
    <row r="119" spans="1:6" x14ac:dyDescent="0.2">
      <c r="A119" s="317"/>
      <c r="B119" s="356" t="s">
        <v>149</v>
      </c>
      <c r="C119" s="319"/>
      <c r="E119" s="300"/>
      <c r="F119" s="389">
        <f>$D119*E119</f>
        <v>0</v>
      </c>
    </row>
    <row r="120" spans="1:6" x14ac:dyDescent="0.2">
      <c r="A120" s="317"/>
      <c r="B120" s="357"/>
      <c r="C120" s="319"/>
      <c r="E120" s="300"/>
      <c r="F120" s="389">
        <f>$D120*E120</f>
        <v>0</v>
      </c>
    </row>
    <row r="121" spans="1:6" x14ac:dyDescent="0.2">
      <c r="A121" s="317"/>
      <c r="C121" s="319"/>
      <c r="E121" s="300"/>
      <c r="F121" s="389"/>
    </row>
    <row r="122" spans="1:6" ht="43.5" customHeight="1" x14ac:dyDescent="0.2">
      <c r="A122" s="391" t="s">
        <v>454</v>
      </c>
      <c r="B122" s="359" t="s">
        <v>443</v>
      </c>
      <c r="C122" s="319" t="s">
        <v>127</v>
      </c>
      <c r="D122" s="319">
        <v>1</v>
      </c>
      <c r="E122" s="300"/>
      <c r="F122" s="389">
        <f>$D122*E122</f>
        <v>0</v>
      </c>
    </row>
    <row r="123" spans="1:6" x14ac:dyDescent="0.2">
      <c r="A123" s="317"/>
      <c r="B123" s="356" t="s">
        <v>149</v>
      </c>
      <c r="C123" s="319"/>
      <c r="E123" s="300"/>
      <c r="F123" s="389">
        <f>$D123*E123</f>
        <v>0</v>
      </c>
    </row>
    <row r="124" spans="1:6" x14ac:dyDescent="0.2">
      <c r="A124" s="317"/>
      <c r="B124" s="357"/>
      <c r="C124" s="319"/>
      <c r="E124" s="300"/>
      <c r="F124" s="389">
        <f>$D124*E124</f>
        <v>0</v>
      </c>
    </row>
    <row r="125" spans="1:6" x14ac:dyDescent="0.2">
      <c r="A125" s="317"/>
      <c r="C125" s="319"/>
      <c r="E125" s="300"/>
      <c r="F125" s="389"/>
    </row>
    <row r="126" spans="1:6" ht="43.5" customHeight="1" x14ac:dyDescent="0.2">
      <c r="A126" s="391" t="s">
        <v>455</v>
      </c>
      <c r="B126" s="352" t="s">
        <v>531</v>
      </c>
      <c r="C126" s="319" t="s">
        <v>127</v>
      </c>
      <c r="D126" s="319">
        <v>3</v>
      </c>
      <c r="E126" s="300"/>
      <c r="F126" s="389">
        <f>$D126*E126</f>
        <v>0</v>
      </c>
    </row>
    <row r="127" spans="1:6" x14ac:dyDescent="0.2">
      <c r="A127" s="317"/>
      <c r="B127" s="356" t="s">
        <v>149</v>
      </c>
      <c r="C127" s="319"/>
      <c r="E127" s="300"/>
      <c r="F127" s="389">
        <f>$D127*E127</f>
        <v>0</v>
      </c>
    </row>
    <row r="128" spans="1:6" x14ac:dyDescent="0.2">
      <c r="A128" s="317"/>
      <c r="B128" s="357"/>
      <c r="C128" s="319"/>
      <c r="E128" s="300"/>
      <c r="F128" s="389">
        <f>$D128*E128</f>
        <v>0</v>
      </c>
    </row>
    <row r="131" spans="1:6" x14ac:dyDescent="0.2">
      <c r="A131" s="390">
        <v>10940</v>
      </c>
      <c r="B131" s="347" t="s">
        <v>456</v>
      </c>
      <c r="C131" s="348"/>
      <c r="E131" s="300"/>
      <c r="F131" s="389">
        <f t="shared" ref="F131:F133" si="8">$D131*E131</f>
        <v>0</v>
      </c>
    </row>
    <row r="132" spans="1:6" x14ac:dyDescent="0.2">
      <c r="A132" s="317"/>
      <c r="C132" s="319"/>
      <c r="E132" s="300"/>
      <c r="F132" s="389">
        <f t="shared" si="8"/>
        <v>0</v>
      </c>
    </row>
    <row r="133" spans="1:6" ht="123" customHeight="1" x14ac:dyDescent="0.2">
      <c r="A133" s="391"/>
      <c r="B133" s="352" t="s">
        <v>457</v>
      </c>
      <c r="C133" s="348"/>
      <c r="E133" s="300"/>
      <c r="F133" s="389">
        <f t="shared" si="8"/>
        <v>0</v>
      </c>
    </row>
    <row r="134" spans="1:6" ht="38.25" x14ac:dyDescent="0.2">
      <c r="A134" s="391">
        <v>10940.1</v>
      </c>
      <c r="B134" s="359" t="s">
        <v>458</v>
      </c>
      <c r="C134" s="319" t="s">
        <v>127</v>
      </c>
      <c r="D134" s="319">
        <v>24</v>
      </c>
      <c r="E134" s="300"/>
      <c r="F134" s="389">
        <f t="shared" ref="F134:F136" si="9">$D134*E134</f>
        <v>0</v>
      </c>
    </row>
    <row r="135" spans="1:6" x14ac:dyDescent="0.2">
      <c r="A135" s="317"/>
      <c r="B135" s="356" t="s">
        <v>149</v>
      </c>
      <c r="C135" s="319"/>
      <c r="E135" s="300"/>
      <c r="F135" s="389">
        <f t="shared" si="9"/>
        <v>0</v>
      </c>
    </row>
    <row r="136" spans="1:6" x14ac:dyDescent="0.2">
      <c r="A136" s="317"/>
      <c r="B136" s="357"/>
      <c r="C136" s="319"/>
      <c r="E136" s="300"/>
      <c r="F136" s="389">
        <f t="shared" si="9"/>
        <v>0</v>
      </c>
    </row>
    <row r="137" spans="1:6" x14ac:dyDescent="0.2">
      <c r="F137" s="389">
        <f>SUM(F114:F135)</f>
        <v>0</v>
      </c>
    </row>
    <row r="138" spans="1:6" x14ac:dyDescent="0.2">
      <c r="A138" s="390">
        <v>10960</v>
      </c>
      <c r="B138" s="347" t="s">
        <v>427</v>
      </c>
      <c r="C138" s="348"/>
      <c r="E138" s="300"/>
      <c r="F138" s="389">
        <f t="shared" ref="F138:F143" si="10">$D138*E138</f>
        <v>0</v>
      </c>
    </row>
    <row r="139" spans="1:6" x14ac:dyDescent="0.2">
      <c r="A139" s="317"/>
      <c r="C139" s="319"/>
      <c r="E139" s="300"/>
      <c r="F139" s="389">
        <f t="shared" si="10"/>
        <v>0</v>
      </c>
    </row>
    <row r="140" spans="1:6" ht="41.25" customHeight="1" x14ac:dyDescent="0.2">
      <c r="A140" s="391"/>
      <c r="B140" s="359" t="s">
        <v>429</v>
      </c>
      <c r="C140" s="348"/>
      <c r="E140" s="300"/>
      <c r="F140" s="389">
        <f t="shared" si="10"/>
        <v>0</v>
      </c>
    </row>
    <row r="141" spans="1:6" x14ac:dyDescent="0.2">
      <c r="A141" s="391"/>
      <c r="C141" s="348"/>
      <c r="E141" s="300"/>
      <c r="F141" s="389"/>
    </row>
    <row r="142" spans="1:6" ht="25.5" x14ac:dyDescent="0.2">
      <c r="A142" s="391">
        <v>10960.1</v>
      </c>
      <c r="B142" s="359" t="s">
        <v>428</v>
      </c>
      <c r="C142" s="319" t="s">
        <v>127</v>
      </c>
      <c r="D142" s="319">
        <v>13</v>
      </c>
      <c r="E142" s="300"/>
      <c r="F142" s="389">
        <f t="shared" si="10"/>
        <v>0</v>
      </c>
    </row>
    <row r="143" spans="1:6" x14ac:dyDescent="0.2">
      <c r="A143" s="317"/>
      <c r="B143" s="356" t="s">
        <v>149</v>
      </c>
      <c r="C143" s="319"/>
      <c r="E143" s="300"/>
      <c r="F143" s="389">
        <f t="shared" si="10"/>
        <v>0</v>
      </c>
    </row>
    <row r="144" spans="1:6" x14ac:dyDescent="0.2">
      <c r="A144" s="317"/>
      <c r="B144" s="357"/>
      <c r="C144" s="319"/>
      <c r="E144" s="300"/>
      <c r="F144" s="389">
        <f>SUM(F142:F143)</f>
        <v>0</v>
      </c>
    </row>
  </sheetData>
  <sheetProtection algorithmName="SHA-512" hashValue="gurE47nacUdk67XOG7E9OAv2I2wX6KSSpqHUvvt3JN+trmDuqGe7vsuiARYvNdzcA2j/n/62w0yDhAiYdd4bsg==" saltValue="BX/FxV/I7J/AbjPtTO+06A==" spinCount="100000" sheet="1" objects="1" scenarios="1"/>
  <phoneticPr fontId="0" type="noConversion"/>
  <pageMargins left="0.74803149606299213" right="0.55118110236220474" top="0.19685039370078741" bottom="0.98425196850393704" header="0.51181102362204722" footer="0.51181102362204722"/>
  <pageSetup paperSize="9" orientation="portrait" useFirstPageNumber="1" r:id="rId1"/>
  <headerFooter alignWithMargins="0">
    <oddFooter>&amp;L&amp;F&amp;C&amp;"Times New Roman,Bold"&amp;12_________________________________________________________________________________&amp;"Times New Roman,Regular"&amp;10
10.&amp;P&amp;R&amp;12Carried to Collection ____________ &amp;10
Date: &amp;D</oddFooter>
  </headerFooter>
  <rowBreaks count="4" manualBreakCount="4">
    <brk id="20" max="16383" man="1"/>
    <brk id="46" max="5" man="1"/>
    <brk id="112" max="5" man="1"/>
    <brk id="137" max="5"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showZeros="0"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'10 - Specialties'!A1</f>
        <v>0</v>
      </c>
      <c r="B1" s="256"/>
      <c r="C1" s="257"/>
      <c r="D1" s="258"/>
      <c r="E1" s="259"/>
      <c r="F1" s="259"/>
    </row>
    <row r="2" spans="1:6" s="9" customFormat="1" x14ac:dyDescent="0.2">
      <c r="A2" s="255">
        <f>'10 - Specialties'!A2</f>
        <v>0</v>
      </c>
      <c r="B2" s="256"/>
      <c r="C2" s="257"/>
      <c r="D2" s="258"/>
      <c r="E2" s="259"/>
      <c r="F2" s="259"/>
    </row>
    <row r="3" spans="1:6" s="9" customFormat="1" x14ac:dyDescent="0.2">
      <c r="A3" s="255">
        <f>'10 - Specialties'!A3</f>
        <v>0</v>
      </c>
      <c r="B3" s="256"/>
      <c r="C3" s="257"/>
      <c r="D3" s="258"/>
      <c r="E3" s="259"/>
      <c r="F3" s="259"/>
    </row>
    <row r="4" spans="1:6" s="10" customFormat="1" x14ac:dyDescent="0.2">
      <c r="A4" s="261">
        <f>'10 - Specialties'!A4</f>
        <v>0</v>
      </c>
      <c r="B4" s="262"/>
      <c r="C4" s="263"/>
      <c r="D4" s="263"/>
      <c r="E4" s="263"/>
      <c r="F4" s="263"/>
    </row>
    <row r="5" spans="1:6" s="10" customFormat="1" x14ac:dyDescent="0.2">
      <c r="A5" s="265" t="str">
        <f>'10 - Specialties'!A5</f>
        <v>LEBANESE RED CROSS</v>
      </c>
      <c r="B5" s="303"/>
      <c r="C5" s="303"/>
      <c r="D5" s="304"/>
      <c r="E5" s="305"/>
      <c r="F5" s="306" t="str">
        <f>'10 - Specialties'!F5</f>
        <v>Bill of Quantities</v>
      </c>
    </row>
    <row r="6" spans="1:6" s="10" customFormat="1" x14ac:dyDescent="0.2">
      <c r="A6" s="271" t="str">
        <f>'10 - Specialties'!A6</f>
        <v>BTS ANTELIAS</v>
      </c>
      <c r="B6" s="272"/>
      <c r="C6" s="272"/>
      <c r="D6" s="273"/>
      <c r="E6" s="274"/>
      <c r="F6" s="275" t="str">
        <f>'10 - Specialties'!F6</f>
        <v>Division 10: Specialties</v>
      </c>
    </row>
    <row r="7" spans="1:6" s="10" customFormat="1" x14ac:dyDescent="0.2">
      <c r="A7" s="271" t="str">
        <f>'10 - Specialties'!A7</f>
        <v>LEBANON</v>
      </c>
      <c r="B7" s="272"/>
      <c r="C7" s="272"/>
      <c r="D7" s="273"/>
      <c r="E7" s="274"/>
      <c r="F7" s="275">
        <f>'10 - Specialties'!F7</f>
        <v>0</v>
      </c>
    </row>
    <row r="8" spans="1:6" s="10" customFormat="1" x14ac:dyDescent="0.2">
      <c r="A8" s="276">
        <f>'10 - Specialties'!A8</f>
        <v>0</v>
      </c>
      <c r="B8" s="277"/>
      <c r="C8" s="277"/>
      <c r="D8" s="278"/>
      <c r="E8" s="279"/>
      <c r="F8" s="280">
        <f>'10 - Specialties'!F8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110</v>
      </c>
      <c r="F12" s="377" t="str">
        <f>Summary!$G$12</f>
        <v>Amount (US $)</v>
      </c>
    </row>
    <row r="13" spans="1:6" s="17" customFormat="1" x14ac:dyDescent="0.2">
      <c r="A13" s="378"/>
      <c r="B13" s="372"/>
      <c r="C13" s="379"/>
      <c r="D13" s="379"/>
      <c r="E13" s="379"/>
      <c r="F13" s="372"/>
    </row>
    <row r="14" spans="1:6" s="17" customFormat="1" ht="20.25" x14ac:dyDescent="0.2">
      <c r="A14" s="378" t="str">
        <f t="shared" ref="A14:A19" si="0">$E$12&amp;E14&amp;" "&amp;$D$12</f>
        <v>10.1 ……………………………………………………………………………………….……………………………………………………………………………………….</v>
      </c>
      <c r="B14" s="371"/>
      <c r="C14" s="380"/>
      <c r="D14" s="381"/>
      <c r="E14" s="382">
        <f t="shared" ref="E14:E19" si="1">E13+1</f>
        <v>1</v>
      </c>
      <c r="F14" s="383">
        <f>'10 - Specialties'!F20</f>
        <v>0</v>
      </c>
    </row>
    <row r="15" spans="1:6" s="17" customFormat="1" ht="20.25" x14ac:dyDescent="0.2">
      <c r="A15" s="378" t="str">
        <f t="shared" si="0"/>
        <v>10.2 ……………………………………………………………………………………….……………………………………………………………………………………….</v>
      </c>
      <c r="B15" s="371"/>
      <c r="C15" s="380"/>
      <c r="D15" s="381"/>
      <c r="E15" s="382">
        <f t="shared" si="1"/>
        <v>2</v>
      </c>
      <c r="F15" s="383">
        <f>'10 - Specialties'!F46</f>
        <v>0</v>
      </c>
    </row>
    <row r="16" spans="1:6" s="17" customFormat="1" ht="20.25" x14ac:dyDescent="0.2">
      <c r="A16" s="378" t="str">
        <f t="shared" si="0"/>
        <v>10.3 ……………………………………………………………………………………….……………………………………………………………………………………….</v>
      </c>
      <c r="B16" s="371"/>
      <c r="C16" s="380"/>
      <c r="D16" s="381"/>
      <c r="E16" s="382">
        <f t="shared" si="1"/>
        <v>3</v>
      </c>
      <c r="F16" s="383">
        <f>'10 - Specialties'!F78</f>
        <v>0</v>
      </c>
    </row>
    <row r="17" spans="1:6" s="17" customFormat="1" ht="20.25" x14ac:dyDescent="0.2">
      <c r="A17" s="378" t="str">
        <f t="shared" si="0"/>
        <v>10.4 ……………………………………………………………………………………….……………………………………………………………………………………….</v>
      </c>
      <c r="B17" s="371"/>
      <c r="C17" s="380"/>
      <c r="D17" s="381"/>
      <c r="E17" s="382">
        <f t="shared" si="1"/>
        <v>4</v>
      </c>
      <c r="F17" s="383">
        <f>'10 - Specialties'!F112</f>
        <v>0</v>
      </c>
    </row>
    <row r="18" spans="1:6" s="17" customFormat="1" ht="20.25" x14ac:dyDescent="0.2">
      <c r="A18" s="378" t="str">
        <f t="shared" si="0"/>
        <v>10.5 ……………………………………………………………………………………….……………………………………………………………………………………….</v>
      </c>
      <c r="B18" s="371"/>
      <c r="C18" s="380"/>
      <c r="D18" s="381"/>
      <c r="E18" s="382">
        <f t="shared" si="1"/>
        <v>5</v>
      </c>
      <c r="F18" s="383">
        <f>'10 - Specialties'!F137</f>
        <v>0</v>
      </c>
    </row>
    <row r="19" spans="1:6" s="17" customFormat="1" ht="20.25" x14ac:dyDescent="0.2">
      <c r="A19" s="378" t="str">
        <f t="shared" si="0"/>
        <v>10.6 ……………………………………………………………………………………….……………………………………………………………………………………….</v>
      </c>
      <c r="B19" s="371"/>
      <c r="C19" s="380"/>
      <c r="D19" s="381"/>
      <c r="E19" s="382">
        <f t="shared" si="1"/>
        <v>6</v>
      </c>
      <c r="F19" s="383">
        <f>'10 - Specialties'!F144</f>
        <v>0</v>
      </c>
    </row>
    <row r="20" spans="1:6" s="17" customFormat="1" x14ac:dyDescent="0.2">
      <c r="A20" s="370"/>
      <c r="B20" s="286"/>
      <c r="C20" s="286"/>
      <c r="D20" s="381"/>
      <c r="E20" s="372"/>
      <c r="F20" s="372"/>
    </row>
    <row r="21" spans="1:6" s="17" customFormat="1" ht="20.25" x14ac:dyDescent="0.2">
      <c r="A21" s="370"/>
      <c r="B21" s="380"/>
      <c r="C21" s="384" t="str">
        <f>"Total Carried to "&amp;Summary!$A$10</f>
        <v>Total Carried to Summary</v>
      </c>
      <c r="D21" s="381" t="s">
        <v>32</v>
      </c>
      <c r="E21" s="372"/>
      <c r="F21" s="385">
        <f>SUM(F14:F20)</f>
        <v>0</v>
      </c>
    </row>
    <row r="22" spans="1:6" x14ac:dyDescent="0.2">
      <c r="E22" s="372"/>
      <c r="F22" s="387"/>
    </row>
  </sheetData>
  <sheetProtection algorithmName="SHA-512" hashValue="/av0EFgyOVHmJ+i64/uNYqAimYy7foyjzS1OZRUMTBMe1vfVPdsKiHJEhn8uG9xSvqLCmhfHsXh4Jyra/aiXgQ==" saltValue="UNdrWr/GtROdxCjE9EFuWQ==" spinCount="100000" sheet="1" objects="1" scenarios="1"/>
  <phoneticPr fontId="0" type="noConversion"/>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10.&amp;P&amp;RDate: &amp;D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409" t="str">
        <f>'15 - Table of Contents'!G6</f>
        <v>Division 15: Mechanical</v>
      </c>
      <c r="B1" s="232"/>
      <c r="C1" s="232"/>
      <c r="D1" s="232"/>
      <c r="E1" s="233"/>
      <c r="F1" s="233"/>
      <c r="G1" s="234"/>
      <c r="H1" s="234"/>
      <c r="I1" s="234"/>
      <c r="J1" s="234"/>
    </row>
  </sheetData>
  <sheetProtection algorithmName="SHA-512" hashValue="cRn7Z12HsU4L3Krw3gH/EdUIXGFmaHQcyq4XHxSH8YuNzl6Z8NMUXjuWVvyN+YxW4tGD9A/YzK1vStye2w9vAA==" saltValue="SJBW4BG34EJl4r4J9nDdBA==" spinCount="100000" sheet="1" objects="1" scenarios="1"/>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showZeros="0" zoomScaleNormal="100" workbookViewId="0"/>
  </sheetViews>
  <sheetFormatPr defaultRowHeight="12.75" x14ac:dyDescent="0.2"/>
  <cols>
    <col min="1" max="1" width="10.33203125" style="445" customWidth="1"/>
    <col min="2" max="2" width="54" style="446" customWidth="1"/>
    <col min="3" max="3" width="15.83203125" style="447" customWidth="1"/>
    <col min="4" max="4" width="4.83203125" style="447" customWidth="1"/>
    <col min="5" max="5" width="3.33203125" style="447" bestFit="1" customWidth="1"/>
    <col min="6" max="6" width="5.83203125" style="447" customWidth="1"/>
    <col min="7" max="7" width="4.83203125" style="447" customWidth="1"/>
    <col min="8" max="16384" width="9.33203125" style="116"/>
  </cols>
  <sheetData>
    <row r="1" spans="1:7" s="39" customFormat="1" x14ac:dyDescent="0.2">
      <c r="A1" s="255">
        <f>'Table of Contents'!A1</f>
        <v>0</v>
      </c>
      <c r="B1" s="410"/>
      <c r="C1" s="411"/>
      <c r="D1" s="412"/>
      <c r="E1" s="413"/>
      <c r="F1" s="413"/>
      <c r="G1" s="414"/>
    </row>
    <row r="2" spans="1:7" s="39" customFormat="1" x14ac:dyDescent="0.2">
      <c r="A2" s="255">
        <f>'Table of Contents'!A2</f>
        <v>0</v>
      </c>
      <c r="B2" s="410"/>
      <c r="C2" s="411"/>
      <c r="D2" s="412"/>
      <c r="E2" s="413"/>
      <c r="F2" s="413"/>
      <c r="G2" s="414"/>
    </row>
    <row r="3" spans="1:7" s="39" customFormat="1" x14ac:dyDescent="0.2">
      <c r="A3" s="255">
        <f>'Table of Contents'!A3</f>
        <v>0</v>
      </c>
      <c r="B3" s="410"/>
      <c r="C3" s="411"/>
      <c r="D3" s="412"/>
      <c r="E3" s="413"/>
      <c r="F3" s="413"/>
      <c r="G3" s="414"/>
    </row>
    <row r="4" spans="1:7" s="42" customFormat="1" x14ac:dyDescent="0.2">
      <c r="A4" s="261">
        <f>'Table of Contents'!A4</f>
        <v>0</v>
      </c>
      <c r="B4" s="415"/>
      <c r="C4" s="416"/>
      <c r="D4" s="416"/>
      <c r="E4" s="416"/>
      <c r="F4" s="416"/>
      <c r="G4" s="417"/>
    </row>
    <row r="5" spans="1:7" s="39" customFormat="1" x14ac:dyDescent="0.2">
      <c r="A5" s="265" t="str">
        <f>'Table of Contents'!A5</f>
        <v>LEBANESE RED CROSS</v>
      </c>
      <c r="B5" s="418"/>
      <c r="C5" s="419"/>
      <c r="D5" s="420"/>
      <c r="E5" s="421"/>
      <c r="F5" s="421"/>
      <c r="G5" s="422" t="s">
        <v>49</v>
      </c>
    </row>
    <row r="6" spans="1:7" s="42" customFormat="1" x14ac:dyDescent="0.2">
      <c r="A6" s="271" t="str">
        <f>'Table of Contents'!A6</f>
        <v>BTS ANTELIAS</v>
      </c>
      <c r="B6" s="423"/>
      <c r="C6" s="423"/>
      <c r="D6" s="423"/>
      <c r="E6" s="424"/>
      <c r="F6" s="425"/>
      <c r="G6" s="426" t="str">
        <f>'Table of Contents'!A25</f>
        <v>Division 15: Mechanical</v>
      </c>
    </row>
    <row r="7" spans="1:7" s="42" customFormat="1" x14ac:dyDescent="0.2">
      <c r="A7" s="271" t="str">
        <f>'Table of Contents'!A7</f>
        <v>LEBANON</v>
      </c>
      <c r="B7" s="423"/>
      <c r="C7" s="423"/>
      <c r="D7" s="423"/>
      <c r="E7" s="424"/>
      <c r="F7" s="425"/>
      <c r="G7" s="427" t="s">
        <v>74</v>
      </c>
    </row>
    <row r="8" spans="1:7" s="42" customFormat="1" x14ac:dyDescent="0.2">
      <c r="A8" s="271">
        <f>'Table of Contents'!A8</f>
        <v>0</v>
      </c>
      <c r="B8" s="428"/>
      <c r="C8" s="428"/>
      <c r="D8" s="428"/>
      <c r="E8" s="429"/>
      <c r="F8" s="430"/>
      <c r="G8" s="431"/>
    </row>
    <row r="9" spans="1:7" x14ac:dyDescent="0.2">
      <c r="A9" s="432"/>
      <c r="B9" s="433"/>
      <c r="C9" s="434"/>
      <c r="D9" s="434"/>
      <c r="E9" s="434"/>
      <c r="F9" s="434"/>
      <c r="G9" s="434"/>
    </row>
    <row r="10" spans="1:7" ht="15.75" x14ac:dyDescent="0.2">
      <c r="A10" s="435" t="str">
        <f>G7</f>
        <v>Table of Contents</v>
      </c>
      <c r="B10" s="435"/>
      <c r="C10" s="435"/>
      <c r="D10" s="435"/>
      <c r="E10" s="435"/>
      <c r="F10" s="435"/>
      <c r="G10" s="435"/>
    </row>
    <row r="11" spans="1:7" x14ac:dyDescent="0.2">
      <c r="A11" s="436"/>
      <c r="B11" s="437"/>
      <c r="C11" s="438"/>
      <c r="D11" s="438"/>
      <c r="E11" s="438"/>
      <c r="F11" s="438"/>
      <c r="G11" s="438"/>
    </row>
    <row r="12" spans="1:7" ht="15.75" x14ac:dyDescent="0.2">
      <c r="A12" s="439" t="s">
        <v>133</v>
      </c>
      <c r="B12" s="437"/>
      <c r="C12" s="438"/>
      <c r="D12" s="438"/>
      <c r="E12" s="438"/>
      <c r="F12" s="438"/>
      <c r="G12" s="438"/>
    </row>
    <row r="13" spans="1:7" x14ac:dyDescent="0.2">
      <c r="A13" s="436"/>
      <c r="B13" s="437"/>
      <c r="C13" s="438"/>
      <c r="D13" s="438"/>
      <c r="E13" s="438"/>
      <c r="F13" s="438"/>
      <c r="G13" s="438"/>
    </row>
    <row r="14" spans="1:7" ht="20.25" x14ac:dyDescent="0.2">
      <c r="A14" s="440" t="str">
        <f>G6</f>
        <v>Division 15: Mechanical</v>
      </c>
      <c r="B14" s="441"/>
      <c r="C14" s="438"/>
      <c r="D14" s="438"/>
      <c r="E14" s="438"/>
      <c r="F14" s="438"/>
      <c r="G14" s="438"/>
    </row>
    <row r="15" spans="1:7" s="13" customFormat="1" ht="23.25" x14ac:dyDescent="0.2">
      <c r="A15" s="442" t="s">
        <v>539</v>
      </c>
      <c r="B15" s="290"/>
      <c r="C15" s="443"/>
      <c r="D15" s="443"/>
      <c r="E15" s="443"/>
      <c r="F15" s="443"/>
      <c r="G15" s="443"/>
    </row>
    <row r="16" spans="1:7" ht="20.25" x14ac:dyDescent="0.2">
      <c r="A16" s="444" t="s">
        <v>540</v>
      </c>
      <c r="B16" s="441"/>
      <c r="C16" s="438"/>
      <c r="D16" s="438"/>
      <c r="E16" s="438"/>
      <c r="F16" s="438"/>
      <c r="G16" s="438"/>
    </row>
    <row r="17" spans="1:7" ht="20.25" x14ac:dyDescent="0.2">
      <c r="A17" s="444" t="s">
        <v>541</v>
      </c>
      <c r="B17" s="441"/>
      <c r="C17" s="438"/>
      <c r="D17" s="438"/>
      <c r="E17" s="438"/>
      <c r="F17" s="438"/>
      <c r="G17" s="438"/>
    </row>
    <row r="18" spans="1:7" ht="20.25" x14ac:dyDescent="0.2">
      <c r="A18" s="444" t="s">
        <v>542</v>
      </c>
      <c r="B18" s="441"/>
      <c r="C18" s="438"/>
      <c r="D18" s="438"/>
      <c r="E18" s="438"/>
      <c r="F18" s="438"/>
      <c r="G18" s="438"/>
    </row>
    <row r="19" spans="1:7" ht="20.25" x14ac:dyDescent="0.2">
      <c r="A19" s="444" t="str">
        <f>"Summary of ''"&amp;G6&amp;"''"</f>
        <v>Summary of ''Division 15: Mechanical''</v>
      </c>
      <c r="B19" s="441"/>
      <c r="C19" s="438"/>
      <c r="D19" s="438"/>
      <c r="E19" s="438"/>
      <c r="F19" s="438"/>
      <c r="G19" s="438"/>
    </row>
  </sheetData>
  <sheetProtection algorithmName="SHA-512" hashValue="Mj58l19I6JL0jSwKKFT7z/m+Cb2abWun8anqlFAPS/gA04fyylN7jh7wZDyUFzjgy5WnNxBzvUHS02QD9Cdvfw==" saltValue="RSGD7GUvG0PB7vALpJpaEg==" spinCount="100000" sheet="1" objects="1" scenarios="1"/>
  <pageMargins left="0.74803149606299213" right="0.55118110236220474" top="0.19685039370078741" bottom="0.98425196850393704" header="0.51181102362204722" footer="0.51181102362204722"/>
  <pageSetup paperSize="9" orientation="portrait" useFirstPageNumber="1" r:id="rId1"/>
  <headerFooter alignWithMargins="0">
    <oddFooter>&amp;L&amp;F&amp;C&amp;"Times New Roman,Bold"&amp;12_________________________________________________________________________________&amp;"Times New Roman,Regular"&amp;10
15.TC.&amp;P&amp;RDate: &amp;D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'15 - Preamble'!F6</f>
        <v>Mechanical Preambles</v>
      </c>
      <c r="B1" s="232"/>
      <c r="C1" s="232"/>
      <c r="D1" s="232"/>
      <c r="E1" s="233"/>
      <c r="F1" s="233"/>
      <c r="G1" s="234"/>
      <c r="H1" s="234"/>
      <c r="I1" s="234"/>
      <c r="J1" s="234"/>
    </row>
  </sheetData>
  <sheetProtection algorithmName="SHA-512" hashValue="rZuWPXVJ/9kZy+1U64hYhqM6Kht2c/AKCP0GoaBGrOuyDWPEVBRq/5Lzur2WqMoWD457u11GIiW0ihjHl1oTSg==" saltValue="FbhOH31ane55c96ldNcmFg==" spinCount="100000" sheet="1" objects="1" scenarios="1"/>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4"/>
  <sheetViews>
    <sheetView showGridLines="0" showZeros="0" view="pageBreakPreview" zoomScaleNormal="85" zoomScaleSheetLayoutView="100" workbookViewId="0"/>
  </sheetViews>
  <sheetFormatPr defaultRowHeight="12.75" x14ac:dyDescent="0.2"/>
  <cols>
    <col min="1" max="1" width="10.33203125" style="471" customWidth="1"/>
    <col min="2" max="2" width="48.83203125" style="185" customWidth="1"/>
    <col min="3" max="3" width="6.33203125" style="185" customWidth="1"/>
    <col min="4" max="4" width="10.83203125" style="185" customWidth="1"/>
    <col min="5" max="5" width="9.83203125" style="185" customWidth="1"/>
    <col min="6" max="6" width="12.83203125" style="472" customWidth="1"/>
    <col min="7" max="16384" width="9.33203125" style="161"/>
  </cols>
  <sheetData>
    <row r="1" spans="1:6" s="47" customFormat="1" x14ac:dyDescent="0.2">
      <c r="A1" s="255">
        <f>'Table of Contents'!A1</f>
        <v>0</v>
      </c>
      <c r="B1" s="146"/>
      <c r="C1" s="147"/>
      <c r="D1" s="148"/>
      <c r="E1" s="450"/>
      <c r="F1" s="450"/>
    </row>
    <row r="2" spans="1:6" s="47" customFormat="1" x14ac:dyDescent="0.2">
      <c r="A2" s="255">
        <f>'Table of Contents'!A2</f>
        <v>0</v>
      </c>
      <c r="B2" s="146"/>
      <c r="C2" s="147"/>
      <c r="D2" s="148"/>
      <c r="E2" s="450"/>
      <c r="F2" s="450"/>
    </row>
    <row r="3" spans="1:6" s="47" customFormat="1" x14ac:dyDescent="0.2">
      <c r="A3" s="255">
        <f>'Table of Contents'!A3</f>
        <v>0</v>
      </c>
      <c r="B3" s="146"/>
      <c r="C3" s="147"/>
      <c r="D3" s="148"/>
      <c r="E3" s="450"/>
      <c r="F3" s="450"/>
    </row>
    <row r="4" spans="1:6" s="50" customFormat="1" x14ac:dyDescent="0.2">
      <c r="A4" s="261">
        <f>'Table of Contents'!A4</f>
        <v>0</v>
      </c>
      <c r="B4" s="149"/>
      <c r="C4" s="150"/>
      <c r="D4" s="150"/>
      <c r="E4" s="150"/>
      <c r="F4" s="150"/>
    </row>
    <row r="5" spans="1:6" s="50" customFormat="1" x14ac:dyDescent="0.2">
      <c r="A5" s="265" t="str">
        <f>'Table of Contents'!A5</f>
        <v>LEBANESE RED CROSS</v>
      </c>
      <c r="B5" s="151"/>
      <c r="C5" s="151"/>
      <c r="D5" s="152"/>
      <c r="E5" s="451"/>
      <c r="F5" s="452" t="str">
        <f>'15 - Table of Contents'!G5</f>
        <v>Bill of Quantities</v>
      </c>
    </row>
    <row r="6" spans="1:6" s="50" customFormat="1" x14ac:dyDescent="0.2">
      <c r="A6" s="271" t="str">
        <f>'Table of Contents'!A6</f>
        <v>BTS ANTELIAS</v>
      </c>
      <c r="B6" s="153"/>
      <c r="C6" s="153"/>
      <c r="D6" s="154"/>
      <c r="E6" s="453"/>
      <c r="F6" s="454" t="str">
        <f>'15 - Table of Contents'!A15</f>
        <v>Mechanical Preambles</v>
      </c>
    </row>
    <row r="7" spans="1:6" s="50" customFormat="1" x14ac:dyDescent="0.2">
      <c r="A7" s="271" t="str">
        <f>'Table of Contents'!A7</f>
        <v>LEBANON</v>
      </c>
      <c r="B7" s="153"/>
      <c r="C7" s="153"/>
      <c r="D7" s="154"/>
      <c r="E7" s="453"/>
      <c r="F7" s="454"/>
    </row>
    <row r="8" spans="1:6" s="50" customFormat="1" x14ac:dyDescent="0.2">
      <c r="A8" s="271">
        <f>'Table of Contents'!A8</f>
        <v>0</v>
      </c>
      <c r="B8" s="155"/>
      <c r="C8" s="155"/>
      <c r="D8" s="156"/>
      <c r="E8" s="455"/>
      <c r="F8" s="456"/>
    </row>
    <row r="9" spans="1:6" x14ac:dyDescent="0.2">
      <c r="A9" s="457" t="s">
        <v>132</v>
      </c>
      <c r="B9" s="158" t="s">
        <v>133</v>
      </c>
      <c r="C9" s="159"/>
      <c r="D9" s="160"/>
      <c r="E9" s="458"/>
      <c r="F9" s="458"/>
    </row>
    <row r="10" spans="1:6" x14ac:dyDescent="0.2">
      <c r="A10" s="459"/>
      <c r="B10" s="163"/>
      <c r="C10" s="164"/>
      <c r="D10" s="165"/>
      <c r="E10" s="460"/>
      <c r="F10" s="460"/>
    </row>
    <row r="11" spans="1:6" x14ac:dyDescent="0.2">
      <c r="A11" s="91"/>
      <c r="B11" s="166"/>
      <c r="C11" s="93"/>
      <c r="D11" s="93"/>
      <c r="E11" s="72"/>
      <c r="F11" s="72"/>
    </row>
    <row r="12" spans="1:6" x14ac:dyDescent="0.2">
      <c r="A12" s="461">
        <v>1</v>
      </c>
      <c r="B12" s="462" t="s">
        <v>539</v>
      </c>
      <c r="C12" s="463"/>
      <c r="D12" s="71"/>
      <c r="E12" s="73"/>
      <c r="F12" s="73"/>
    </row>
    <row r="13" spans="1:6" x14ac:dyDescent="0.2">
      <c r="A13" s="464"/>
      <c r="B13" s="62"/>
      <c r="C13" s="463"/>
      <c r="D13" s="71"/>
      <c r="E13" s="73"/>
      <c r="F13" s="73"/>
    </row>
    <row r="14" spans="1:6" s="61" customFormat="1" x14ac:dyDescent="0.2">
      <c r="A14" s="464">
        <f>A12+0.01</f>
        <v>1.01</v>
      </c>
      <c r="B14" s="57" t="s">
        <v>543</v>
      </c>
      <c r="C14" s="58"/>
      <c r="D14" s="59"/>
      <c r="E14" s="60"/>
      <c r="F14" s="60">
        <f t="shared" ref="F14:F77" si="0">$D14*E14</f>
        <v>0</v>
      </c>
    </row>
    <row r="15" spans="1:6" s="61" customFormat="1" x14ac:dyDescent="0.2">
      <c r="A15" s="465"/>
      <c r="B15" s="57"/>
      <c r="C15" s="58"/>
      <c r="D15" s="59"/>
      <c r="E15" s="60"/>
      <c r="F15" s="60">
        <f t="shared" si="0"/>
        <v>0</v>
      </c>
    </row>
    <row r="16" spans="1:6" s="449" customFormat="1" ht="38.25" x14ac:dyDescent="0.2">
      <c r="A16" s="465"/>
      <c r="B16" s="62" t="s">
        <v>544</v>
      </c>
      <c r="C16" s="59"/>
      <c r="D16" s="59"/>
      <c r="E16" s="60"/>
      <c r="F16" s="60">
        <f t="shared" si="0"/>
        <v>0</v>
      </c>
    </row>
    <row r="17" spans="1:6" s="61" customFormat="1" ht="63.75" x14ac:dyDescent="0.2">
      <c r="A17" s="465"/>
      <c r="B17" s="63" t="s">
        <v>545</v>
      </c>
      <c r="C17" s="58"/>
      <c r="D17" s="59"/>
      <c r="E17" s="60"/>
      <c r="F17" s="60">
        <f t="shared" si="0"/>
        <v>0</v>
      </c>
    </row>
    <row r="18" spans="1:6" s="61" customFormat="1" x14ac:dyDescent="0.2">
      <c r="A18" s="465"/>
      <c r="B18" s="64"/>
      <c r="C18" s="58"/>
      <c r="D18" s="59"/>
      <c r="E18" s="60"/>
      <c r="F18" s="60">
        <f t="shared" si="0"/>
        <v>0</v>
      </c>
    </row>
    <row r="19" spans="1:6" s="61" customFormat="1" ht="114.75" x14ac:dyDescent="0.2">
      <c r="A19" s="465"/>
      <c r="B19" s="65" t="s">
        <v>546</v>
      </c>
      <c r="C19" s="58"/>
      <c r="D19" s="59"/>
      <c r="E19" s="60"/>
      <c r="F19" s="60">
        <f t="shared" si="0"/>
        <v>0</v>
      </c>
    </row>
    <row r="20" spans="1:6" s="61" customFormat="1" ht="38.25" x14ac:dyDescent="0.2">
      <c r="A20" s="465"/>
      <c r="B20" s="65" t="s">
        <v>547</v>
      </c>
      <c r="C20" s="58"/>
      <c r="D20" s="59"/>
      <c r="E20" s="60"/>
      <c r="F20" s="60">
        <f t="shared" si="0"/>
        <v>0</v>
      </c>
    </row>
    <row r="21" spans="1:6" s="61" customFormat="1" x14ac:dyDescent="0.2">
      <c r="A21" s="464">
        <f>A14+0.01</f>
        <v>1.02</v>
      </c>
      <c r="B21" s="57" t="s">
        <v>548</v>
      </c>
      <c r="C21" s="58"/>
      <c r="D21" s="59"/>
      <c r="E21" s="60"/>
      <c r="F21" s="60">
        <f t="shared" si="0"/>
        <v>0</v>
      </c>
    </row>
    <row r="22" spans="1:6" s="61" customFormat="1" x14ac:dyDescent="0.2">
      <c r="A22" s="465"/>
      <c r="B22" s="57"/>
      <c r="C22" s="58"/>
      <c r="D22" s="59"/>
      <c r="E22" s="60"/>
      <c r="F22" s="60">
        <f t="shared" si="0"/>
        <v>0</v>
      </c>
    </row>
    <row r="23" spans="1:6" s="61" customFormat="1" x14ac:dyDescent="0.2">
      <c r="A23" s="466" t="s">
        <v>549</v>
      </c>
      <c r="B23" s="66" t="s">
        <v>550</v>
      </c>
      <c r="C23" s="58"/>
      <c r="D23" s="59"/>
      <c r="E23" s="60"/>
      <c r="F23" s="60">
        <f t="shared" si="0"/>
        <v>0</v>
      </c>
    </row>
    <row r="24" spans="1:6" s="61" customFormat="1" x14ac:dyDescent="0.2">
      <c r="A24" s="465"/>
      <c r="B24" s="67" t="s">
        <v>551</v>
      </c>
      <c r="C24" s="58"/>
      <c r="D24" s="59"/>
      <c r="E24" s="60"/>
      <c r="F24" s="60">
        <f t="shared" si="0"/>
        <v>0</v>
      </c>
    </row>
    <row r="25" spans="1:6" s="61" customFormat="1" x14ac:dyDescent="0.2">
      <c r="A25" s="465"/>
      <c r="B25" s="63" t="s">
        <v>552</v>
      </c>
      <c r="C25" s="58"/>
      <c r="D25" s="59"/>
      <c r="E25" s="60"/>
      <c r="F25" s="60">
        <f t="shared" si="0"/>
        <v>0</v>
      </c>
    </row>
    <row r="26" spans="1:6" s="61" customFormat="1" x14ac:dyDescent="0.2">
      <c r="A26" s="465"/>
      <c r="B26" s="67" t="s">
        <v>553</v>
      </c>
      <c r="C26" s="58"/>
      <c r="D26" s="59"/>
      <c r="E26" s="60"/>
      <c r="F26" s="60">
        <f t="shared" si="0"/>
        <v>0</v>
      </c>
    </row>
    <row r="27" spans="1:6" s="61" customFormat="1" x14ac:dyDescent="0.2">
      <c r="A27" s="465"/>
      <c r="B27" s="63" t="s">
        <v>554</v>
      </c>
      <c r="C27" s="58"/>
      <c r="D27" s="59"/>
      <c r="E27" s="60"/>
      <c r="F27" s="60">
        <f t="shared" si="0"/>
        <v>0</v>
      </c>
    </row>
    <row r="28" spans="1:6" s="61" customFormat="1" ht="25.5" x14ac:dyDescent="0.2">
      <c r="A28" s="465"/>
      <c r="B28" s="63" t="s">
        <v>555</v>
      </c>
      <c r="C28" s="58"/>
      <c r="D28" s="59"/>
      <c r="E28" s="60"/>
      <c r="F28" s="60">
        <f t="shared" si="0"/>
        <v>0</v>
      </c>
    </row>
    <row r="29" spans="1:6" s="61" customFormat="1" x14ac:dyDescent="0.2">
      <c r="A29" s="465"/>
      <c r="B29" s="63" t="s">
        <v>556</v>
      </c>
      <c r="C29" s="58"/>
      <c r="D29" s="59"/>
      <c r="E29" s="60"/>
      <c r="F29" s="60">
        <f t="shared" si="0"/>
        <v>0</v>
      </c>
    </row>
    <row r="30" spans="1:6" s="61" customFormat="1" ht="25.5" x14ac:dyDescent="0.2">
      <c r="A30" s="465"/>
      <c r="B30" s="63" t="s">
        <v>557</v>
      </c>
      <c r="C30" s="58"/>
      <c r="D30" s="59"/>
      <c r="E30" s="60"/>
      <c r="F30" s="60">
        <f t="shared" si="0"/>
        <v>0</v>
      </c>
    </row>
    <row r="31" spans="1:6" s="61" customFormat="1" x14ac:dyDescent="0.2">
      <c r="A31" s="465"/>
      <c r="B31" s="63" t="s">
        <v>558</v>
      </c>
      <c r="C31" s="58"/>
      <c r="D31" s="59"/>
      <c r="E31" s="60"/>
      <c r="F31" s="60">
        <f t="shared" si="0"/>
        <v>0</v>
      </c>
    </row>
    <row r="32" spans="1:6" s="61" customFormat="1" ht="51" x14ac:dyDescent="0.2">
      <c r="A32" s="465"/>
      <c r="B32" s="63" t="s">
        <v>559</v>
      </c>
      <c r="C32" s="58"/>
      <c r="D32" s="59"/>
      <c r="E32" s="60"/>
      <c r="F32" s="60">
        <f t="shared" si="0"/>
        <v>0</v>
      </c>
    </row>
    <row r="33" spans="1:6" s="61" customFormat="1" x14ac:dyDescent="0.2">
      <c r="A33" s="465"/>
      <c r="B33" s="63" t="s">
        <v>560</v>
      </c>
      <c r="C33" s="58"/>
      <c r="D33" s="59"/>
      <c r="E33" s="60"/>
      <c r="F33" s="60">
        <f t="shared" si="0"/>
        <v>0</v>
      </c>
    </row>
    <row r="34" spans="1:6" s="61" customFormat="1" x14ac:dyDescent="0.2">
      <c r="A34" s="465"/>
      <c r="B34" s="67" t="s">
        <v>561</v>
      </c>
      <c r="C34" s="58"/>
      <c r="D34" s="59"/>
      <c r="E34" s="60"/>
      <c r="F34" s="60">
        <f t="shared" si="0"/>
        <v>0</v>
      </c>
    </row>
    <row r="35" spans="1:6" s="61" customFormat="1" ht="25.5" x14ac:dyDescent="0.2">
      <c r="A35" s="465"/>
      <c r="B35" s="63" t="s">
        <v>562</v>
      </c>
      <c r="C35" s="58"/>
      <c r="D35" s="59"/>
      <c r="E35" s="60"/>
      <c r="F35" s="60">
        <f t="shared" si="0"/>
        <v>0</v>
      </c>
    </row>
    <row r="36" spans="1:6" s="61" customFormat="1" x14ac:dyDescent="0.2">
      <c r="A36" s="465"/>
      <c r="B36" s="67" t="s">
        <v>563</v>
      </c>
      <c r="C36" s="58"/>
      <c r="D36" s="59"/>
      <c r="E36" s="60"/>
      <c r="F36" s="60">
        <f t="shared" si="0"/>
        <v>0</v>
      </c>
    </row>
    <row r="37" spans="1:6" s="61" customFormat="1" x14ac:dyDescent="0.2">
      <c r="A37" s="465"/>
      <c r="B37" s="67" t="s">
        <v>564</v>
      </c>
      <c r="C37" s="58"/>
      <c r="D37" s="59"/>
      <c r="E37" s="60"/>
      <c r="F37" s="60">
        <f t="shared" si="0"/>
        <v>0</v>
      </c>
    </row>
    <row r="38" spans="1:6" s="61" customFormat="1" x14ac:dyDescent="0.2">
      <c r="A38" s="465"/>
      <c r="B38" s="67" t="s">
        <v>565</v>
      </c>
      <c r="C38" s="58"/>
      <c r="D38" s="59"/>
      <c r="E38" s="60"/>
      <c r="F38" s="60">
        <f t="shared" si="0"/>
        <v>0</v>
      </c>
    </row>
    <row r="39" spans="1:6" s="61" customFormat="1" ht="38.25" x14ac:dyDescent="0.2">
      <c r="A39" s="465"/>
      <c r="B39" s="63" t="s">
        <v>566</v>
      </c>
      <c r="C39" s="58"/>
      <c r="D39" s="59"/>
      <c r="E39" s="60"/>
      <c r="F39" s="60">
        <f t="shared" si="0"/>
        <v>0</v>
      </c>
    </row>
    <row r="40" spans="1:6" s="61" customFormat="1" ht="25.5" x14ac:dyDescent="0.2">
      <c r="A40" s="465"/>
      <c r="B40" s="63" t="s">
        <v>567</v>
      </c>
      <c r="C40" s="58"/>
      <c r="D40" s="59"/>
      <c r="E40" s="60"/>
      <c r="F40" s="60">
        <f t="shared" si="0"/>
        <v>0</v>
      </c>
    </row>
    <row r="41" spans="1:6" s="61" customFormat="1" ht="25.5" x14ac:dyDescent="0.2">
      <c r="A41" s="465"/>
      <c r="B41" s="63" t="s">
        <v>568</v>
      </c>
      <c r="C41" s="58"/>
      <c r="D41" s="59"/>
      <c r="E41" s="60"/>
      <c r="F41" s="60">
        <f t="shared" si="0"/>
        <v>0</v>
      </c>
    </row>
    <row r="42" spans="1:6" s="61" customFormat="1" x14ac:dyDescent="0.2">
      <c r="A42" s="465"/>
      <c r="B42" s="67" t="s">
        <v>569</v>
      </c>
      <c r="C42" s="58"/>
      <c r="D42" s="59"/>
      <c r="E42" s="60"/>
      <c r="F42" s="60">
        <f t="shared" si="0"/>
        <v>0</v>
      </c>
    </row>
    <row r="43" spans="1:6" s="61" customFormat="1" ht="38.25" x14ac:dyDescent="0.2">
      <c r="A43" s="465"/>
      <c r="B43" s="63" t="s">
        <v>570</v>
      </c>
      <c r="C43" s="58"/>
      <c r="D43" s="59"/>
      <c r="E43" s="60"/>
      <c r="F43" s="60">
        <f t="shared" si="0"/>
        <v>0</v>
      </c>
    </row>
    <row r="44" spans="1:6" s="61" customFormat="1" ht="38.25" x14ac:dyDescent="0.2">
      <c r="A44" s="465"/>
      <c r="B44" s="63" t="s">
        <v>571</v>
      </c>
      <c r="C44" s="58"/>
      <c r="D44" s="59"/>
      <c r="E44" s="60"/>
      <c r="F44" s="60">
        <f t="shared" si="0"/>
        <v>0</v>
      </c>
    </row>
    <row r="45" spans="1:6" s="61" customFormat="1" ht="25.5" x14ac:dyDescent="0.2">
      <c r="A45" s="465"/>
      <c r="B45" s="63" t="s">
        <v>572</v>
      </c>
      <c r="C45" s="58"/>
      <c r="D45" s="59"/>
      <c r="E45" s="60"/>
      <c r="F45" s="60">
        <f t="shared" si="0"/>
        <v>0</v>
      </c>
    </row>
    <row r="46" spans="1:6" s="61" customFormat="1" x14ac:dyDescent="0.2">
      <c r="A46" s="465"/>
      <c r="B46" s="63" t="s">
        <v>573</v>
      </c>
      <c r="C46" s="58"/>
      <c r="D46" s="59"/>
      <c r="E46" s="60"/>
      <c r="F46" s="60">
        <f t="shared" si="0"/>
        <v>0</v>
      </c>
    </row>
    <row r="47" spans="1:6" s="61" customFormat="1" ht="38.25" x14ac:dyDescent="0.2">
      <c r="A47" s="465"/>
      <c r="B47" s="63" t="s">
        <v>574</v>
      </c>
      <c r="C47" s="58"/>
      <c r="D47" s="59"/>
      <c r="E47" s="60"/>
      <c r="F47" s="60">
        <f t="shared" si="0"/>
        <v>0</v>
      </c>
    </row>
    <row r="48" spans="1:6" s="61" customFormat="1" ht="25.5" x14ac:dyDescent="0.2">
      <c r="A48" s="465"/>
      <c r="B48" s="63" t="s">
        <v>575</v>
      </c>
      <c r="C48" s="58"/>
      <c r="D48" s="59"/>
      <c r="E48" s="60"/>
      <c r="F48" s="60">
        <f t="shared" si="0"/>
        <v>0</v>
      </c>
    </row>
    <row r="49" spans="1:6" s="61" customFormat="1" x14ac:dyDescent="0.2">
      <c r="A49" s="465"/>
      <c r="B49" s="63" t="s">
        <v>576</v>
      </c>
      <c r="C49" s="58"/>
      <c r="D49" s="59"/>
      <c r="E49" s="60"/>
      <c r="F49" s="60">
        <f t="shared" si="0"/>
        <v>0</v>
      </c>
    </row>
    <row r="50" spans="1:6" s="61" customFormat="1" x14ac:dyDescent="0.2">
      <c r="A50" s="465"/>
      <c r="B50" s="67" t="s">
        <v>577</v>
      </c>
      <c r="C50" s="58"/>
      <c r="D50" s="59"/>
      <c r="E50" s="60"/>
      <c r="F50" s="60">
        <f t="shared" si="0"/>
        <v>0</v>
      </c>
    </row>
    <row r="51" spans="1:6" s="61" customFormat="1" ht="51" x14ac:dyDescent="0.2">
      <c r="A51" s="465"/>
      <c r="B51" s="63" t="s">
        <v>578</v>
      </c>
      <c r="C51" s="58"/>
      <c r="D51" s="59"/>
      <c r="E51" s="60"/>
      <c r="F51" s="60">
        <f t="shared" si="0"/>
        <v>0</v>
      </c>
    </row>
    <row r="52" spans="1:6" s="61" customFormat="1" ht="25.5" x14ac:dyDescent="0.2">
      <c r="A52" s="465"/>
      <c r="B52" s="63" t="s">
        <v>579</v>
      </c>
      <c r="C52" s="58"/>
      <c r="D52" s="59"/>
      <c r="E52" s="60"/>
      <c r="F52" s="60">
        <f t="shared" si="0"/>
        <v>0</v>
      </c>
    </row>
    <row r="53" spans="1:6" s="61" customFormat="1" x14ac:dyDescent="0.2">
      <c r="A53" s="465"/>
      <c r="B53" s="63"/>
      <c r="C53" s="58"/>
      <c r="D53" s="59"/>
      <c r="E53" s="60"/>
      <c r="F53" s="60">
        <f t="shared" si="0"/>
        <v>0</v>
      </c>
    </row>
    <row r="54" spans="1:6" s="61" customFormat="1" x14ac:dyDescent="0.2">
      <c r="A54" s="466" t="s">
        <v>549</v>
      </c>
      <c r="B54" s="68" t="s">
        <v>580</v>
      </c>
      <c r="C54" s="58"/>
      <c r="D54" s="59"/>
      <c r="E54" s="60"/>
      <c r="F54" s="60">
        <f t="shared" si="0"/>
        <v>0</v>
      </c>
    </row>
    <row r="55" spans="1:6" s="61" customFormat="1" x14ac:dyDescent="0.2">
      <c r="A55" s="465"/>
      <c r="B55" s="67" t="s">
        <v>581</v>
      </c>
      <c r="C55" s="58"/>
      <c r="D55" s="59"/>
      <c r="E55" s="60"/>
      <c r="F55" s="60">
        <f t="shared" si="0"/>
        <v>0</v>
      </c>
    </row>
    <row r="56" spans="1:6" s="61" customFormat="1" x14ac:dyDescent="0.2">
      <c r="A56" s="465"/>
      <c r="B56" s="63" t="s">
        <v>576</v>
      </c>
      <c r="C56" s="58"/>
      <c r="D56" s="59"/>
      <c r="E56" s="60"/>
      <c r="F56" s="60">
        <f t="shared" si="0"/>
        <v>0</v>
      </c>
    </row>
    <row r="57" spans="1:6" s="61" customFormat="1" x14ac:dyDescent="0.2">
      <c r="A57" s="465"/>
      <c r="B57" s="63" t="s">
        <v>582</v>
      </c>
      <c r="C57" s="58"/>
      <c r="D57" s="59"/>
      <c r="E57" s="60"/>
      <c r="F57" s="60">
        <f t="shared" si="0"/>
        <v>0</v>
      </c>
    </row>
    <row r="58" spans="1:6" s="61" customFormat="1" x14ac:dyDescent="0.2">
      <c r="A58" s="465"/>
      <c r="B58" s="63" t="s">
        <v>583</v>
      </c>
      <c r="C58" s="58"/>
      <c r="D58" s="59"/>
      <c r="E58" s="60"/>
      <c r="F58" s="60">
        <f t="shared" si="0"/>
        <v>0</v>
      </c>
    </row>
    <row r="59" spans="1:6" s="61" customFormat="1" ht="38.25" x14ac:dyDescent="0.2">
      <c r="A59" s="465"/>
      <c r="B59" s="63" t="s">
        <v>584</v>
      </c>
      <c r="C59" s="58"/>
      <c r="D59" s="59"/>
      <c r="E59" s="60"/>
      <c r="F59" s="60">
        <f t="shared" si="0"/>
        <v>0</v>
      </c>
    </row>
    <row r="60" spans="1:6" s="61" customFormat="1" x14ac:dyDescent="0.2">
      <c r="A60" s="465"/>
      <c r="B60" s="63"/>
      <c r="C60" s="58"/>
      <c r="D60" s="59"/>
      <c r="E60" s="60"/>
      <c r="F60" s="60">
        <f t="shared" si="0"/>
        <v>0</v>
      </c>
    </row>
    <row r="61" spans="1:6" s="61" customFormat="1" x14ac:dyDescent="0.2">
      <c r="A61" s="466" t="s">
        <v>549</v>
      </c>
      <c r="B61" s="68" t="s">
        <v>585</v>
      </c>
      <c r="C61" s="58"/>
      <c r="D61" s="59"/>
      <c r="E61" s="60"/>
      <c r="F61" s="60">
        <f t="shared" si="0"/>
        <v>0</v>
      </c>
    </row>
    <row r="62" spans="1:6" s="61" customFormat="1" ht="63.75" x14ac:dyDescent="0.2">
      <c r="A62" s="465"/>
      <c r="B62" s="62" t="s">
        <v>586</v>
      </c>
      <c r="C62" s="58"/>
      <c r="D62" s="59"/>
      <c r="E62" s="60"/>
      <c r="F62" s="60">
        <f t="shared" si="0"/>
        <v>0</v>
      </c>
    </row>
    <row r="63" spans="1:6" s="61" customFormat="1" ht="38.25" x14ac:dyDescent="0.2">
      <c r="A63" s="465"/>
      <c r="B63" s="63" t="s">
        <v>587</v>
      </c>
      <c r="C63" s="58"/>
      <c r="D63" s="59"/>
      <c r="E63" s="60"/>
      <c r="F63" s="60">
        <f t="shared" si="0"/>
        <v>0</v>
      </c>
    </row>
    <row r="64" spans="1:6" s="61" customFormat="1" ht="25.5" x14ac:dyDescent="0.2">
      <c r="A64" s="465"/>
      <c r="B64" s="63" t="s">
        <v>588</v>
      </c>
      <c r="C64" s="58"/>
      <c r="D64" s="59"/>
      <c r="E64" s="60"/>
      <c r="F64" s="60">
        <f t="shared" si="0"/>
        <v>0</v>
      </c>
    </row>
    <row r="65" spans="1:6" s="61" customFormat="1" x14ac:dyDescent="0.2">
      <c r="A65" s="465"/>
      <c r="B65" s="63" t="s">
        <v>589</v>
      </c>
      <c r="C65" s="58"/>
      <c r="D65" s="59"/>
      <c r="E65" s="60"/>
      <c r="F65" s="60">
        <f t="shared" si="0"/>
        <v>0</v>
      </c>
    </row>
    <row r="66" spans="1:6" s="61" customFormat="1" ht="25.5" x14ac:dyDescent="0.2">
      <c r="A66" s="465"/>
      <c r="B66" s="63" t="s">
        <v>590</v>
      </c>
      <c r="C66" s="58"/>
      <c r="D66" s="59"/>
      <c r="E66" s="60"/>
      <c r="F66" s="60">
        <f t="shared" si="0"/>
        <v>0</v>
      </c>
    </row>
    <row r="67" spans="1:6" s="61" customFormat="1" ht="51" x14ac:dyDescent="0.2">
      <c r="A67" s="465"/>
      <c r="B67" s="69" t="s">
        <v>591</v>
      </c>
      <c r="C67" s="58"/>
      <c r="D67" s="59"/>
      <c r="E67" s="60"/>
      <c r="F67" s="60">
        <f t="shared" si="0"/>
        <v>0</v>
      </c>
    </row>
    <row r="68" spans="1:6" s="61" customFormat="1" x14ac:dyDescent="0.2">
      <c r="A68" s="465"/>
      <c r="B68" s="63"/>
      <c r="C68" s="58"/>
      <c r="D68" s="59"/>
      <c r="E68" s="60"/>
      <c r="F68" s="60">
        <f t="shared" si="0"/>
        <v>0</v>
      </c>
    </row>
    <row r="69" spans="1:6" s="61" customFormat="1" x14ac:dyDescent="0.2">
      <c r="A69" s="466" t="s">
        <v>549</v>
      </c>
      <c r="B69" s="68" t="s">
        <v>592</v>
      </c>
      <c r="C69" s="58"/>
      <c r="D69" s="59"/>
      <c r="E69" s="60"/>
      <c r="F69" s="60">
        <f t="shared" si="0"/>
        <v>0</v>
      </c>
    </row>
    <row r="70" spans="1:6" s="61" customFormat="1" x14ac:dyDescent="0.2">
      <c r="A70" s="465"/>
      <c r="B70" s="67" t="s">
        <v>593</v>
      </c>
      <c r="C70" s="58"/>
      <c r="D70" s="59"/>
      <c r="E70" s="60"/>
      <c r="F70" s="60">
        <f t="shared" si="0"/>
        <v>0</v>
      </c>
    </row>
    <row r="71" spans="1:6" s="61" customFormat="1" x14ac:dyDescent="0.2">
      <c r="A71" s="465"/>
      <c r="B71" s="63" t="s">
        <v>594</v>
      </c>
      <c r="C71" s="58"/>
      <c r="D71" s="59"/>
      <c r="E71" s="60"/>
      <c r="F71" s="60">
        <f t="shared" si="0"/>
        <v>0</v>
      </c>
    </row>
    <row r="72" spans="1:6" s="61" customFormat="1" x14ac:dyDescent="0.2">
      <c r="A72" s="465"/>
      <c r="B72" s="63"/>
      <c r="C72" s="58"/>
      <c r="D72" s="59"/>
      <c r="E72" s="60"/>
      <c r="F72" s="60">
        <f t="shared" si="0"/>
        <v>0</v>
      </c>
    </row>
    <row r="73" spans="1:6" s="113" customFormat="1" x14ac:dyDescent="0.2">
      <c r="A73" s="464">
        <f>A21+0.01</f>
        <v>1.03</v>
      </c>
      <c r="B73" s="70" t="s">
        <v>595</v>
      </c>
      <c r="C73" s="71"/>
      <c r="D73" s="71"/>
      <c r="E73" s="72"/>
      <c r="F73" s="73">
        <f t="shared" si="0"/>
        <v>0</v>
      </c>
    </row>
    <row r="74" spans="1:6" s="113" customFormat="1" x14ac:dyDescent="0.2">
      <c r="A74" s="74"/>
      <c r="B74" s="70"/>
      <c r="C74" s="71"/>
      <c r="D74" s="71"/>
      <c r="E74" s="72"/>
      <c r="F74" s="73">
        <f t="shared" si="0"/>
        <v>0</v>
      </c>
    </row>
    <row r="75" spans="1:6" s="113" customFormat="1" x14ac:dyDescent="0.2">
      <c r="A75" s="466" t="s">
        <v>549</v>
      </c>
      <c r="B75" s="75" t="s">
        <v>596</v>
      </c>
      <c r="C75" s="71"/>
      <c r="D75" s="71"/>
      <c r="E75" s="72"/>
      <c r="F75" s="73">
        <f t="shared" si="0"/>
        <v>0</v>
      </c>
    </row>
    <row r="76" spans="1:6" s="113" customFormat="1" x14ac:dyDescent="0.2">
      <c r="A76" s="74"/>
      <c r="B76" s="76" t="s">
        <v>551</v>
      </c>
      <c r="C76" s="71"/>
      <c r="D76" s="71"/>
      <c r="E76" s="72"/>
      <c r="F76" s="73">
        <f t="shared" si="0"/>
        <v>0</v>
      </c>
    </row>
    <row r="77" spans="1:6" s="113" customFormat="1" x14ac:dyDescent="0.2">
      <c r="A77" s="74"/>
      <c r="B77" s="69" t="s">
        <v>552</v>
      </c>
      <c r="C77" s="71"/>
      <c r="D77" s="71"/>
      <c r="E77" s="72"/>
      <c r="F77" s="73">
        <f t="shared" si="0"/>
        <v>0</v>
      </c>
    </row>
    <row r="78" spans="1:6" s="113" customFormat="1" x14ac:dyDescent="0.2">
      <c r="A78" s="74"/>
      <c r="B78" s="69" t="s">
        <v>597</v>
      </c>
      <c r="C78" s="71"/>
      <c r="D78" s="71"/>
      <c r="E78" s="72"/>
      <c r="F78" s="73">
        <f t="shared" ref="F78:F141" si="1">$D78*E78</f>
        <v>0</v>
      </c>
    </row>
    <row r="79" spans="1:6" s="113" customFormat="1" ht="25.5" x14ac:dyDescent="0.2">
      <c r="A79" s="74"/>
      <c r="B79" s="69" t="s">
        <v>598</v>
      </c>
      <c r="C79" s="71"/>
      <c r="D79" s="71"/>
      <c r="E79" s="72"/>
      <c r="F79" s="73">
        <f t="shared" si="1"/>
        <v>0</v>
      </c>
    </row>
    <row r="80" spans="1:6" s="113" customFormat="1" ht="25.5" x14ac:dyDescent="0.2">
      <c r="A80" s="74"/>
      <c r="B80" s="69" t="s">
        <v>599</v>
      </c>
      <c r="C80" s="71"/>
      <c r="D80" s="71"/>
      <c r="E80" s="72"/>
      <c r="F80" s="73">
        <f t="shared" si="1"/>
        <v>0</v>
      </c>
    </row>
    <row r="81" spans="1:6" s="113" customFormat="1" ht="25.5" x14ac:dyDescent="0.2">
      <c r="A81" s="74"/>
      <c r="B81" s="69" t="s">
        <v>600</v>
      </c>
      <c r="C81" s="71"/>
      <c r="D81" s="71"/>
      <c r="E81" s="72"/>
      <c r="F81" s="73">
        <f t="shared" si="1"/>
        <v>0</v>
      </c>
    </row>
    <row r="82" spans="1:6" s="113" customFormat="1" x14ac:dyDescent="0.2">
      <c r="A82" s="74"/>
      <c r="B82" s="69" t="s">
        <v>558</v>
      </c>
      <c r="C82" s="71"/>
      <c r="D82" s="71"/>
      <c r="E82" s="72"/>
      <c r="F82" s="73">
        <f t="shared" si="1"/>
        <v>0</v>
      </c>
    </row>
    <row r="83" spans="1:6" s="113" customFormat="1" ht="51" x14ac:dyDescent="0.2">
      <c r="A83" s="74"/>
      <c r="B83" s="69" t="s">
        <v>601</v>
      </c>
      <c r="C83" s="71"/>
      <c r="D83" s="71"/>
      <c r="E83" s="72"/>
      <c r="F83" s="73">
        <f t="shared" si="1"/>
        <v>0</v>
      </c>
    </row>
    <row r="84" spans="1:6" s="113" customFormat="1" x14ac:dyDescent="0.2">
      <c r="A84" s="74"/>
      <c r="B84" s="69" t="s">
        <v>560</v>
      </c>
      <c r="C84" s="71"/>
      <c r="D84" s="71"/>
      <c r="E84" s="72"/>
      <c r="F84" s="73">
        <f t="shared" si="1"/>
        <v>0</v>
      </c>
    </row>
    <row r="85" spans="1:6" s="113" customFormat="1" x14ac:dyDescent="0.2">
      <c r="A85" s="74"/>
      <c r="B85" s="76" t="s">
        <v>561</v>
      </c>
      <c r="C85" s="71"/>
      <c r="D85" s="71"/>
      <c r="E85" s="72"/>
      <c r="F85" s="73">
        <f t="shared" si="1"/>
        <v>0</v>
      </c>
    </row>
    <row r="86" spans="1:6" s="113" customFormat="1" ht="25.5" x14ac:dyDescent="0.2">
      <c r="A86" s="74"/>
      <c r="B86" s="63" t="s">
        <v>562</v>
      </c>
      <c r="C86" s="71"/>
      <c r="D86" s="71"/>
      <c r="E86" s="72"/>
      <c r="F86" s="73">
        <f t="shared" si="1"/>
        <v>0</v>
      </c>
    </row>
    <row r="87" spans="1:6" s="113" customFormat="1" x14ac:dyDescent="0.2">
      <c r="A87" s="74"/>
      <c r="B87" s="76" t="s">
        <v>563</v>
      </c>
      <c r="C87" s="71"/>
      <c r="D87" s="71"/>
      <c r="E87" s="72"/>
      <c r="F87" s="73">
        <f t="shared" si="1"/>
        <v>0</v>
      </c>
    </row>
    <row r="88" spans="1:6" s="113" customFormat="1" x14ac:dyDescent="0.2">
      <c r="A88" s="74"/>
      <c r="B88" s="76" t="s">
        <v>564</v>
      </c>
      <c r="C88" s="71"/>
      <c r="D88" s="71"/>
      <c r="E88" s="72"/>
      <c r="F88" s="73">
        <f t="shared" si="1"/>
        <v>0</v>
      </c>
    </row>
    <row r="89" spans="1:6" s="113" customFormat="1" x14ac:dyDescent="0.2">
      <c r="A89" s="74"/>
      <c r="B89" s="69" t="s">
        <v>602</v>
      </c>
      <c r="C89" s="71"/>
      <c r="D89" s="71"/>
      <c r="E89" s="72"/>
      <c r="F89" s="73">
        <f t="shared" si="1"/>
        <v>0</v>
      </c>
    </row>
    <row r="90" spans="1:6" s="113" customFormat="1" x14ac:dyDescent="0.2">
      <c r="A90" s="74"/>
      <c r="B90" s="76" t="s">
        <v>603</v>
      </c>
      <c r="C90" s="71"/>
      <c r="D90" s="71"/>
      <c r="E90" s="72"/>
      <c r="F90" s="73">
        <f t="shared" si="1"/>
        <v>0</v>
      </c>
    </row>
    <row r="91" spans="1:6" s="113" customFormat="1" ht="38.25" x14ac:dyDescent="0.2">
      <c r="A91" s="74"/>
      <c r="B91" s="62" t="s">
        <v>604</v>
      </c>
      <c r="C91" s="71"/>
      <c r="D91" s="71"/>
      <c r="E91" s="72"/>
      <c r="F91" s="73">
        <f t="shared" si="1"/>
        <v>0</v>
      </c>
    </row>
    <row r="92" spans="1:6" s="113" customFormat="1" ht="25.5" x14ac:dyDescent="0.2">
      <c r="A92" s="74"/>
      <c r="B92" s="62" t="s">
        <v>567</v>
      </c>
      <c r="C92" s="71"/>
      <c r="D92" s="71"/>
      <c r="E92" s="72"/>
      <c r="F92" s="73">
        <f t="shared" si="1"/>
        <v>0</v>
      </c>
    </row>
    <row r="93" spans="1:6" s="113" customFormat="1" x14ac:dyDescent="0.2">
      <c r="A93" s="74"/>
      <c r="B93" s="62" t="s">
        <v>554</v>
      </c>
      <c r="C93" s="71"/>
      <c r="D93" s="71"/>
      <c r="E93" s="72"/>
      <c r="F93" s="73">
        <f t="shared" si="1"/>
        <v>0</v>
      </c>
    </row>
    <row r="94" spans="1:6" s="113" customFormat="1" x14ac:dyDescent="0.2">
      <c r="A94" s="74"/>
      <c r="B94" s="69" t="s">
        <v>556</v>
      </c>
      <c r="C94" s="71"/>
      <c r="D94" s="71"/>
      <c r="E94" s="72"/>
      <c r="F94" s="73">
        <f t="shared" si="1"/>
        <v>0</v>
      </c>
    </row>
    <row r="95" spans="1:6" s="113" customFormat="1" ht="25.5" x14ac:dyDescent="0.2">
      <c r="A95" s="74"/>
      <c r="B95" s="77" t="s">
        <v>605</v>
      </c>
      <c r="C95" s="71"/>
      <c r="D95" s="71"/>
      <c r="E95" s="72"/>
      <c r="F95" s="73">
        <f t="shared" si="1"/>
        <v>0</v>
      </c>
    </row>
    <row r="96" spans="1:6" s="113" customFormat="1" x14ac:dyDescent="0.2">
      <c r="A96" s="74"/>
      <c r="B96" s="69" t="s">
        <v>606</v>
      </c>
      <c r="C96" s="71"/>
      <c r="D96" s="71"/>
      <c r="E96" s="72"/>
      <c r="F96" s="73">
        <f t="shared" si="1"/>
        <v>0</v>
      </c>
    </row>
    <row r="97" spans="1:6" s="113" customFormat="1" ht="25.5" x14ac:dyDescent="0.2">
      <c r="A97" s="74"/>
      <c r="B97" s="63" t="s">
        <v>572</v>
      </c>
      <c r="C97" s="71"/>
      <c r="D97" s="71"/>
      <c r="E97" s="72"/>
      <c r="F97" s="73">
        <f t="shared" si="1"/>
        <v>0</v>
      </c>
    </row>
    <row r="98" spans="1:6" s="113" customFormat="1" x14ac:dyDescent="0.2">
      <c r="A98" s="74"/>
      <c r="B98" s="67" t="s">
        <v>607</v>
      </c>
      <c r="C98" s="71"/>
      <c r="D98" s="71"/>
      <c r="E98" s="72"/>
      <c r="F98" s="73">
        <f t="shared" si="1"/>
        <v>0</v>
      </c>
    </row>
    <row r="99" spans="1:6" s="113" customFormat="1" x14ac:dyDescent="0.2">
      <c r="A99" s="74"/>
      <c r="B99" s="63" t="s">
        <v>573</v>
      </c>
      <c r="C99" s="71"/>
      <c r="D99" s="71"/>
      <c r="E99" s="72"/>
      <c r="F99" s="73">
        <f t="shared" si="1"/>
        <v>0</v>
      </c>
    </row>
    <row r="100" spans="1:6" s="113" customFormat="1" ht="38.25" x14ac:dyDescent="0.2">
      <c r="A100" s="74"/>
      <c r="B100" s="69" t="s">
        <v>574</v>
      </c>
      <c r="C100" s="71"/>
      <c r="D100" s="71"/>
      <c r="E100" s="72"/>
      <c r="F100" s="73">
        <f t="shared" si="1"/>
        <v>0</v>
      </c>
    </row>
    <row r="101" spans="1:6" s="113" customFormat="1" x14ac:dyDescent="0.2">
      <c r="A101" s="74"/>
      <c r="B101" s="69" t="s">
        <v>576</v>
      </c>
      <c r="C101" s="71"/>
      <c r="D101" s="71"/>
      <c r="E101" s="72"/>
      <c r="F101" s="73">
        <f t="shared" si="1"/>
        <v>0</v>
      </c>
    </row>
    <row r="102" spans="1:6" s="113" customFormat="1" x14ac:dyDescent="0.2">
      <c r="A102" s="74"/>
      <c r="B102" s="77" t="s">
        <v>608</v>
      </c>
      <c r="C102" s="71"/>
      <c r="D102" s="71"/>
      <c r="E102" s="72"/>
      <c r="F102" s="73">
        <f t="shared" si="1"/>
        <v>0</v>
      </c>
    </row>
    <row r="103" spans="1:6" s="113" customFormat="1" ht="25.5" x14ac:dyDescent="0.2">
      <c r="A103" s="74"/>
      <c r="B103" s="77" t="s">
        <v>579</v>
      </c>
      <c r="C103" s="71"/>
      <c r="D103" s="71"/>
      <c r="E103" s="72"/>
      <c r="F103" s="73">
        <f t="shared" si="1"/>
        <v>0</v>
      </c>
    </row>
    <row r="104" spans="1:6" s="113" customFormat="1" ht="63.75" x14ac:dyDescent="0.2">
      <c r="A104" s="74"/>
      <c r="B104" s="69" t="s">
        <v>609</v>
      </c>
      <c r="C104" s="71"/>
      <c r="D104" s="71"/>
      <c r="E104" s="72"/>
      <c r="F104" s="73">
        <f t="shared" si="1"/>
        <v>0</v>
      </c>
    </row>
    <row r="105" spans="1:6" s="113" customFormat="1" x14ac:dyDescent="0.2">
      <c r="A105" s="466" t="s">
        <v>549</v>
      </c>
      <c r="B105" s="78" t="s">
        <v>580</v>
      </c>
      <c r="C105" s="71"/>
      <c r="D105" s="71"/>
      <c r="E105" s="72"/>
      <c r="F105" s="73">
        <f t="shared" si="1"/>
        <v>0</v>
      </c>
    </row>
    <row r="106" spans="1:6" s="113" customFormat="1" x14ac:dyDescent="0.2">
      <c r="A106" s="74"/>
      <c r="B106" s="76" t="s">
        <v>581</v>
      </c>
      <c r="C106" s="71"/>
      <c r="D106" s="71"/>
      <c r="E106" s="72"/>
      <c r="F106" s="73">
        <f t="shared" si="1"/>
        <v>0</v>
      </c>
    </row>
    <row r="107" spans="1:6" s="113" customFormat="1" x14ac:dyDescent="0.2">
      <c r="A107" s="74"/>
      <c r="B107" s="69" t="s">
        <v>576</v>
      </c>
      <c r="C107" s="71"/>
      <c r="D107" s="71"/>
      <c r="E107" s="72"/>
      <c r="F107" s="73">
        <f t="shared" si="1"/>
        <v>0</v>
      </c>
    </row>
    <row r="108" spans="1:6" s="113" customFormat="1" x14ac:dyDescent="0.2">
      <c r="A108" s="74"/>
      <c r="B108" s="77" t="s">
        <v>610</v>
      </c>
      <c r="C108" s="71"/>
      <c r="D108" s="71"/>
      <c r="E108" s="72"/>
      <c r="F108" s="73">
        <f t="shared" si="1"/>
        <v>0</v>
      </c>
    </row>
    <row r="109" spans="1:6" s="113" customFormat="1" x14ac:dyDescent="0.2">
      <c r="A109" s="74"/>
      <c r="B109" s="62" t="s">
        <v>583</v>
      </c>
      <c r="C109" s="71"/>
      <c r="D109" s="71"/>
      <c r="E109" s="72"/>
      <c r="F109" s="73">
        <f t="shared" si="1"/>
        <v>0</v>
      </c>
    </row>
    <row r="110" spans="1:6" s="113" customFormat="1" ht="38.25" x14ac:dyDescent="0.2">
      <c r="A110" s="74"/>
      <c r="B110" s="77" t="s">
        <v>584</v>
      </c>
      <c r="C110" s="71"/>
      <c r="D110" s="71"/>
      <c r="E110" s="72"/>
      <c r="F110" s="73">
        <f t="shared" si="1"/>
        <v>0</v>
      </c>
    </row>
    <row r="111" spans="1:6" s="113" customFormat="1" x14ac:dyDescent="0.2">
      <c r="A111" s="74"/>
      <c r="B111" s="77"/>
      <c r="C111" s="71"/>
      <c r="D111" s="71"/>
      <c r="E111" s="72"/>
      <c r="F111" s="73">
        <f t="shared" si="1"/>
        <v>0</v>
      </c>
    </row>
    <row r="112" spans="1:6" s="113" customFormat="1" x14ac:dyDescent="0.2">
      <c r="A112" s="466" t="s">
        <v>549</v>
      </c>
      <c r="B112" s="78" t="s">
        <v>611</v>
      </c>
      <c r="C112" s="71"/>
      <c r="D112" s="71"/>
      <c r="E112" s="72"/>
      <c r="F112" s="73">
        <f t="shared" si="1"/>
        <v>0</v>
      </c>
    </row>
    <row r="113" spans="1:6" s="113" customFormat="1" x14ac:dyDescent="0.2">
      <c r="A113" s="74"/>
      <c r="B113" s="69" t="s">
        <v>612</v>
      </c>
      <c r="C113" s="71"/>
      <c r="D113" s="71"/>
      <c r="E113" s="72"/>
      <c r="F113" s="73">
        <f t="shared" si="1"/>
        <v>0</v>
      </c>
    </row>
    <row r="114" spans="1:6" s="113" customFormat="1" x14ac:dyDescent="0.2">
      <c r="A114" s="74"/>
      <c r="B114" s="69" t="s">
        <v>613</v>
      </c>
      <c r="C114" s="71"/>
      <c r="D114" s="71"/>
      <c r="E114" s="72"/>
      <c r="F114" s="73">
        <f t="shared" si="1"/>
        <v>0</v>
      </c>
    </row>
    <row r="115" spans="1:6" s="113" customFormat="1" x14ac:dyDescent="0.2">
      <c r="A115" s="74"/>
      <c r="B115" s="76" t="s">
        <v>581</v>
      </c>
      <c r="C115" s="71"/>
      <c r="D115" s="71"/>
      <c r="E115" s="72"/>
      <c r="F115" s="73">
        <f t="shared" si="1"/>
        <v>0</v>
      </c>
    </row>
    <row r="116" spans="1:6" s="113" customFormat="1" x14ac:dyDescent="0.2">
      <c r="A116" s="74"/>
      <c r="B116" s="69" t="s">
        <v>576</v>
      </c>
      <c r="C116" s="71"/>
      <c r="D116" s="71"/>
      <c r="E116" s="72"/>
      <c r="F116" s="73">
        <f t="shared" si="1"/>
        <v>0</v>
      </c>
    </row>
    <row r="117" spans="1:6" s="113" customFormat="1" ht="25.5" x14ac:dyDescent="0.2">
      <c r="A117" s="74"/>
      <c r="B117" s="69" t="s">
        <v>614</v>
      </c>
      <c r="C117" s="71"/>
      <c r="D117" s="71"/>
      <c r="E117" s="72"/>
      <c r="F117" s="73">
        <f t="shared" si="1"/>
        <v>0</v>
      </c>
    </row>
    <row r="118" spans="1:6" s="113" customFormat="1" x14ac:dyDescent="0.2">
      <c r="A118" s="74"/>
      <c r="B118" s="69" t="s">
        <v>615</v>
      </c>
      <c r="C118" s="71"/>
      <c r="D118" s="71"/>
      <c r="E118" s="72"/>
      <c r="F118" s="73">
        <f t="shared" si="1"/>
        <v>0</v>
      </c>
    </row>
    <row r="119" spans="1:6" s="113" customFormat="1" x14ac:dyDescent="0.2">
      <c r="A119" s="74"/>
      <c r="B119" s="77" t="s">
        <v>616</v>
      </c>
      <c r="C119" s="71"/>
      <c r="D119" s="71"/>
      <c r="E119" s="72"/>
      <c r="F119" s="73">
        <f t="shared" si="1"/>
        <v>0</v>
      </c>
    </row>
    <row r="120" spans="1:6" s="113" customFormat="1" ht="38.25" x14ac:dyDescent="0.2">
      <c r="A120" s="74"/>
      <c r="B120" s="63" t="s">
        <v>584</v>
      </c>
      <c r="C120" s="71"/>
      <c r="D120" s="71"/>
      <c r="E120" s="72"/>
      <c r="F120" s="73">
        <f t="shared" si="1"/>
        <v>0</v>
      </c>
    </row>
    <row r="121" spans="1:6" s="113" customFormat="1" x14ac:dyDescent="0.2">
      <c r="A121" s="74"/>
      <c r="B121" s="69"/>
      <c r="C121" s="71"/>
      <c r="D121" s="71"/>
      <c r="E121" s="72"/>
      <c r="F121" s="73">
        <f t="shared" si="1"/>
        <v>0</v>
      </c>
    </row>
    <row r="122" spans="1:6" s="113" customFormat="1" x14ac:dyDescent="0.2">
      <c r="A122" s="466" t="s">
        <v>549</v>
      </c>
      <c r="B122" s="78" t="s">
        <v>585</v>
      </c>
      <c r="C122" s="71"/>
      <c r="D122" s="71"/>
      <c r="E122" s="72"/>
      <c r="F122" s="73">
        <f t="shared" si="1"/>
        <v>0</v>
      </c>
    </row>
    <row r="123" spans="1:6" s="113" customFormat="1" ht="51" x14ac:dyDescent="0.2">
      <c r="A123" s="74"/>
      <c r="B123" s="69" t="s">
        <v>617</v>
      </c>
      <c r="C123" s="71"/>
      <c r="D123" s="71"/>
      <c r="E123" s="72"/>
      <c r="F123" s="73">
        <f t="shared" si="1"/>
        <v>0</v>
      </c>
    </row>
    <row r="124" spans="1:6" s="113" customFormat="1" ht="38.25" x14ac:dyDescent="0.2">
      <c r="A124" s="74"/>
      <c r="B124" s="69" t="s">
        <v>587</v>
      </c>
      <c r="C124" s="71"/>
      <c r="D124" s="71"/>
      <c r="E124" s="72"/>
      <c r="F124" s="73">
        <f t="shared" si="1"/>
        <v>0</v>
      </c>
    </row>
    <row r="125" spans="1:6" s="113" customFormat="1" ht="25.5" x14ac:dyDescent="0.2">
      <c r="A125" s="74"/>
      <c r="B125" s="77" t="s">
        <v>588</v>
      </c>
      <c r="C125" s="71"/>
      <c r="D125" s="71"/>
      <c r="E125" s="72"/>
      <c r="F125" s="73">
        <f t="shared" si="1"/>
        <v>0</v>
      </c>
    </row>
    <row r="126" spans="1:6" s="113" customFormat="1" ht="25.5" x14ac:dyDescent="0.2">
      <c r="A126" s="74"/>
      <c r="B126" s="63" t="s">
        <v>590</v>
      </c>
      <c r="C126" s="71"/>
      <c r="D126" s="71"/>
      <c r="E126" s="72"/>
      <c r="F126" s="73">
        <f t="shared" si="1"/>
        <v>0</v>
      </c>
    </row>
    <row r="127" spans="1:6" s="113" customFormat="1" ht="51" x14ac:dyDescent="0.2">
      <c r="A127" s="74"/>
      <c r="B127" s="63" t="s">
        <v>591</v>
      </c>
      <c r="C127" s="71"/>
      <c r="D127" s="71"/>
      <c r="E127" s="72"/>
      <c r="F127" s="73">
        <f t="shared" si="1"/>
        <v>0</v>
      </c>
    </row>
    <row r="128" spans="1:6" s="113" customFormat="1" x14ac:dyDescent="0.2">
      <c r="A128" s="74"/>
      <c r="B128" s="69"/>
      <c r="C128" s="71"/>
      <c r="D128" s="71"/>
      <c r="E128" s="72"/>
      <c r="F128" s="73">
        <f t="shared" si="1"/>
        <v>0</v>
      </c>
    </row>
    <row r="129" spans="1:6" s="113" customFormat="1" x14ac:dyDescent="0.2">
      <c r="A129" s="466" t="s">
        <v>549</v>
      </c>
      <c r="B129" s="68" t="s">
        <v>592</v>
      </c>
      <c r="C129" s="71"/>
      <c r="D129" s="71"/>
      <c r="E129" s="72"/>
      <c r="F129" s="73">
        <f t="shared" si="1"/>
        <v>0</v>
      </c>
    </row>
    <row r="130" spans="1:6" s="113" customFormat="1" x14ac:dyDescent="0.2">
      <c r="A130" s="74"/>
      <c r="B130" s="67" t="s">
        <v>593</v>
      </c>
      <c r="C130" s="71"/>
      <c r="D130" s="71"/>
      <c r="E130" s="72"/>
      <c r="F130" s="73">
        <f t="shared" si="1"/>
        <v>0</v>
      </c>
    </row>
    <row r="131" spans="1:6" s="113" customFormat="1" ht="25.5" x14ac:dyDescent="0.2">
      <c r="A131" s="74"/>
      <c r="B131" s="63" t="s">
        <v>618</v>
      </c>
      <c r="C131" s="71"/>
      <c r="D131" s="71"/>
      <c r="E131" s="72"/>
      <c r="F131" s="73">
        <f t="shared" si="1"/>
        <v>0</v>
      </c>
    </row>
    <row r="132" spans="1:6" s="61" customFormat="1" x14ac:dyDescent="0.2">
      <c r="A132" s="464">
        <f>A73+0.01</f>
        <v>1.04</v>
      </c>
      <c r="B132" s="64" t="s">
        <v>619</v>
      </c>
      <c r="C132" s="79"/>
      <c r="D132" s="71"/>
      <c r="E132" s="73"/>
      <c r="F132" s="73">
        <f t="shared" si="1"/>
        <v>0</v>
      </c>
    </row>
    <row r="133" spans="1:6" s="61" customFormat="1" x14ac:dyDescent="0.2">
      <c r="A133" s="80"/>
      <c r="B133" s="64"/>
      <c r="C133" s="79"/>
      <c r="D133" s="71"/>
      <c r="E133" s="73"/>
      <c r="F133" s="73">
        <f t="shared" si="1"/>
        <v>0</v>
      </c>
    </row>
    <row r="134" spans="1:6" s="61" customFormat="1" ht="25.5" x14ac:dyDescent="0.2">
      <c r="A134" s="466" t="s">
        <v>549</v>
      </c>
      <c r="B134" s="68" t="s">
        <v>620</v>
      </c>
      <c r="C134" s="79"/>
      <c r="D134" s="71"/>
      <c r="E134" s="73"/>
      <c r="F134" s="73">
        <f t="shared" si="1"/>
        <v>0</v>
      </c>
    </row>
    <row r="135" spans="1:6" s="61" customFormat="1" x14ac:dyDescent="0.2">
      <c r="A135" s="80"/>
      <c r="B135" s="67" t="s">
        <v>551</v>
      </c>
      <c r="C135" s="79"/>
      <c r="D135" s="71"/>
      <c r="E135" s="73"/>
      <c r="F135" s="73">
        <f t="shared" si="1"/>
        <v>0</v>
      </c>
    </row>
    <row r="136" spans="1:6" s="61" customFormat="1" x14ac:dyDescent="0.2">
      <c r="A136" s="80"/>
      <c r="B136" s="63" t="s">
        <v>552</v>
      </c>
      <c r="C136" s="79"/>
      <c r="D136" s="71"/>
      <c r="E136" s="73"/>
      <c r="F136" s="73">
        <f t="shared" si="1"/>
        <v>0</v>
      </c>
    </row>
    <row r="137" spans="1:6" s="61" customFormat="1" x14ac:dyDescent="0.2">
      <c r="A137" s="80"/>
      <c r="B137" s="67" t="s">
        <v>553</v>
      </c>
      <c r="C137" s="79"/>
      <c r="D137" s="71"/>
      <c r="E137" s="73"/>
      <c r="F137" s="73">
        <f t="shared" si="1"/>
        <v>0</v>
      </c>
    </row>
    <row r="138" spans="1:6" s="61" customFormat="1" x14ac:dyDescent="0.2">
      <c r="A138" s="80"/>
      <c r="B138" s="63" t="s">
        <v>554</v>
      </c>
      <c r="C138" s="79"/>
      <c r="D138" s="71"/>
      <c r="E138" s="73"/>
      <c r="F138" s="73">
        <f t="shared" si="1"/>
        <v>0</v>
      </c>
    </row>
    <row r="139" spans="1:6" s="61" customFormat="1" ht="25.5" x14ac:dyDescent="0.2">
      <c r="A139" s="80"/>
      <c r="B139" s="63" t="s">
        <v>555</v>
      </c>
      <c r="C139" s="79"/>
      <c r="D139" s="71"/>
      <c r="E139" s="73"/>
      <c r="F139" s="73">
        <f t="shared" si="1"/>
        <v>0</v>
      </c>
    </row>
    <row r="140" spans="1:6" s="61" customFormat="1" x14ac:dyDescent="0.2">
      <c r="A140" s="80"/>
      <c r="B140" s="63" t="s">
        <v>556</v>
      </c>
      <c r="C140" s="79"/>
      <c r="D140" s="71"/>
      <c r="E140" s="73"/>
      <c r="F140" s="73">
        <f t="shared" si="1"/>
        <v>0</v>
      </c>
    </row>
    <row r="141" spans="1:6" s="61" customFormat="1" ht="25.5" x14ac:dyDescent="0.2">
      <c r="A141" s="80"/>
      <c r="B141" s="63" t="s">
        <v>557</v>
      </c>
      <c r="C141" s="79"/>
      <c r="D141" s="71"/>
      <c r="E141" s="73"/>
      <c r="F141" s="73">
        <f t="shared" si="1"/>
        <v>0</v>
      </c>
    </row>
    <row r="142" spans="1:6" s="61" customFormat="1" x14ac:dyDescent="0.2">
      <c r="A142" s="80"/>
      <c r="B142" s="63" t="s">
        <v>558</v>
      </c>
      <c r="C142" s="79"/>
      <c r="D142" s="71"/>
      <c r="E142" s="73"/>
      <c r="F142" s="73">
        <f t="shared" ref="F142:F183" si="2">$D142*E142</f>
        <v>0</v>
      </c>
    </row>
    <row r="143" spans="1:6" s="61" customFormat="1" ht="51" x14ac:dyDescent="0.2">
      <c r="A143" s="80"/>
      <c r="B143" s="63" t="s">
        <v>559</v>
      </c>
      <c r="C143" s="79"/>
      <c r="D143" s="71"/>
      <c r="E143" s="73"/>
      <c r="F143" s="73">
        <f t="shared" si="2"/>
        <v>0</v>
      </c>
    </row>
    <row r="144" spans="1:6" s="61" customFormat="1" x14ac:dyDescent="0.2">
      <c r="A144" s="80"/>
      <c r="B144" s="63" t="s">
        <v>560</v>
      </c>
      <c r="C144" s="79"/>
      <c r="D144" s="71"/>
      <c r="E144" s="73"/>
      <c r="F144" s="73">
        <f t="shared" si="2"/>
        <v>0</v>
      </c>
    </row>
    <row r="145" spans="1:6" s="61" customFormat="1" x14ac:dyDescent="0.2">
      <c r="A145" s="80"/>
      <c r="B145" s="67" t="s">
        <v>561</v>
      </c>
      <c r="C145" s="79"/>
      <c r="D145" s="71"/>
      <c r="E145" s="73"/>
      <c r="F145" s="73">
        <f t="shared" si="2"/>
        <v>0</v>
      </c>
    </row>
    <row r="146" spans="1:6" s="61" customFormat="1" ht="25.5" x14ac:dyDescent="0.2">
      <c r="A146" s="80"/>
      <c r="B146" s="63" t="s">
        <v>562</v>
      </c>
      <c r="C146" s="79"/>
      <c r="D146" s="71"/>
      <c r="E146" s="73"/>
      <c r="F146" s="73">
        <f t="shared" si="2"/>
        <v>0</v>
      </c>
    </row>
    <row r="147" spans="1:6" s="61" customFormat="1" x14ac:dyDescent="0.2">
      <c r="A147" s="80"/>
      <c r="B147" s="67" t="s">
        <v>563</v>
      </c>
      <c r="C147" s="79"/>
      <c r="D147" s="71"/>
      <c r="E147" s="73"/>
      <c r="F147" s="73">
        <f t="shared" si="2"/>
        <v>0</v>
      </c>
    </row>
    <row r="148" spans="1:6" s="61" customFormat="1" x14ac:dyDescent="0.2">
      <c r="A148" s="80"/>
      <c r="B148" s="67" t="s">
        <v>564</v>
      </c>
      <c r="C148" s="79"/>
      <c r="D148" s="71"/>
      <c r="E148" s="73"/>
      <c r="F148" s="73">
        <f t="shared" si="2"/>
        <v>0</v>
      </c>
    </row>
    <row r="149" spans="1:6" s="61" customFormat="1" x14ac:dyDescent="0.2">
      <c r="A149" s="80"/>
      <c r="B149" s="67" t="s">
        <v>565</v>
      </c>
      <c r="C149" s="79"/>
      <c r="D149" s="71"/>
      <c r="E149" s="73"/>
      <c r="F149" s="73">
        <f t="shared" si="2"/>
        <v>0</v>
      </c>
    </row>
    <row r="150" spans="1:6" s="61" customFormat="1" ht="38.25" x14ac:dyDescent="0.2">
      <c r="A150" s="80"/>
      <c r="B150" s="63" t="s">
        <v>566</v>
      </c>
      <c r="C150" s="79"/>
      <c r="D150" s="71"/>
      <c r="E150" s="73"/>
      <c r="F150" s="73">
        <f t="shared" si="2"/>
        <v>0</v>
      </c>
    </row>
    <row r="151" spans="1:6" s="61" customFormat="1" ht="25.5" x14ac:dyDescent="0.2">
      <c r="A151" s="80"/>
      <c r="B151" s="63" t="s">
        <v>567</v>
      </c>
      <c r="C151" s="79"/>
      <c r="D151" s="71"/>
      <c r="E151" s="73"/>
      <c r="F151" s="73">
        <f t="shared" si="2"/>
        <v>0</v>
      </c>
    </row>
    <row r="152" spans="1:6" s="61" customFormat="1" ht="25.5" x14ac:dyDescent="0.2">
      <c r="A152" s="80"/>
      <c r="B152" s="63" t="s">
        <v>568</v>
      </c>
      <c r="C152" s="79"/>
      <c r="D152" s="71"/>
      <c r="E152" s="73"/>
      <c r="F152" s="73">
        <f t="shared" si="2"/>
        <v>0</v>
      </c>
    </row>
    <row r="153" spans="1:6" s="61" customFormat="1" x14ac:dyDescent="0.2">
      <c r="A153" s="80"/>
      <c r="B153" s="67" t="s">
        <v>569</v>
      </c>
      <c r="C153" s="79"/>
      <c r="D153" s="71"/>
      <c r="E153" s="73"/>
      <c r="F153" s="73">
        <f t="shared" si="2"/>
        <v>0</v>
      </c>
    </row>
    <row r="154" spans="1:6" s="61" customFormat="1" ht="38.25" x14ac:dyDescent="0.2">
      <c r="A154" s="80"/>
      <c r="B154" s="63" t="s">
        <v>570</v>
      </c>
      <c r="C154" s="79"/>
      <c r="D154" s="71"/>
      <c r="E154" s="73"/>
      <c r="F154" s="73">
        <f t="shared" si="2"/>
        <v>0</v>
      </c>
    </row>
    <row r="155" spans="1:6" s="61" customFormat="1" ht="38.25" x14ac:dyDescent="0.2">
      <c r="A155" s="80"/>
      <c r="B155" s="63" t="s">
        <v>571</v>
      </c>
      <c r="C155" s="79"/>
      <c r="D155" s="71"/>
      <c r="E155" s="73"/>
      <c r="F155" s="73">
        <f t="shared" si="2"/>
        <v>0</v>
      </c>
    </row>
    <row r="156" spans="1:6" s="61" customFormat="1" ht="25.5" x14ac:dyDescent="0.2">
      <c r="A156" s="80"/>
      <c r="B156" s="63" t="s">
        <v>572</v>
      </c>
      <c r="C156" s="79"/>
      <c r="D156" s="71"/>
      <c r="E156" s="73"/>
      <c r="F156" s="73">
        <f t="shared" si="2"/>
        <v>0</v>
      </c>
    </row>
    <row r="157" spans="1:6" s="61" customFormat="1" x14ac:dyDescent="0.2">
      <c r="A157" s="80"/>
      <c r="B157" s="63" t="s">
        <v>573</v>
      </c>
      <c r="C157" s="79"/>
      <c r="D157" s="71"/>
      <c r="E157" s="73"/>
      <c r="F157" s="73">
        <f t="shared" si="2"/>
        <v>0</v>
      </c>
    </row>
    <row r="158" spans="1:6" s="61" customFormat="1" ht="38.25" x14ac:dyDescent="0.2">
      <c r="A158" s="80"/>
      <c r="B158" s="63" t="s">
        <v>574</v>
      </c>
      <c r="C158" s="79"/>
      <c r="D158" s="71"/>
      <c r="E158" s="73"/>
      <c r="F158" s="73">
        <f t="shared" si="2"/>
        <v>0</v>
      </c>
    </row>
    <row r="159" spans="1:6" s="61" customFormat="1" ht="25.5" x14ac:dyDescent="0.2">
      <c r="A159" s="80"/>
      <c r="B159" s="63" t="s">
        <v>575</v>
      </c>
      <c r="C159" s="79"/>
      <c r="D159" s="71"/>
      <c r="E159" s="73"/>
      <c r="F159" s="73">
        <f t="shared" si="2"/>
        <v>0</v>
      </c>
    </row>
    <row r="160" spans="1:6" s="61" customFormat="1" x14ac:dyDescent="0.2">
      <c r="A160" s="80"/>
      <c r="B160" s="63" t="s">
        <v>576</v>
      </c>
      <c r="C160" s="79"/>
      <c r="D160" s="71"/>
      <c r="E160" s="73"/>
      <c r="F160" s="73">
        <f t="shared" si="2"/>
        <v>0</v>
      </c>
    </row>
    <row r="161" spans="1:6" s="61" customFormat="1" x14ac:dyDescent="0.2">
      <c r="A161" s="80"/>
      <c r="B161" s="67" t="s">
        <v>577</v>
      </c>
      <c r="C161" s="79"/>
      <c r="D161" s="71"/>
      <c r="E161" s="73"/>
      <c r="F161" s="73">
        <f t="shared" si="2"/>
        <v>0</v>
      </c>
    </row>
    <row r="162" spans="1:6" s="61" customFormat="1" ht="51" x14ac:dyDescent="0.2">
      <c r="A162" s="80"/>
      <c r="B162" s="63" t="s">
        <v>578</v>
      </c>
      <c r="C162" s="79"/>
      <c r="D162" s="71"/>
      <c r="E162" s="73"/>
      <c r="F162" s="73">
        <f t="shared" si="2"/>
        <v>0</v>
      </c>
    </row>
    <row r="163" spans="1:6" s="61" customFormat="1" ht="25.5" x14ac:dyDescent="0.2">
      <c r="A163" s="80"/>
      <c r="B163" s="63" t="s">
        <v>579</v>
      </c>
      <c r="C163" s="79"/>
      <c r="D163" s="71"/>
      <c r="E163" s="73"/>
      <c r="F163" s="73">
        <f t="shared" si="2"/>
        <v>0</v>
      </c>
    </row>
    <row r="164" spans="1:6" s="61" customFormat="1" x14ac:dyDescent="0.2">
      <c r="A164" s="80"/>
      <c r="B164" s="63"/>
      <c r="C164" s="79"/>
      <c r="D164" s="71"/>
      <c r="E164" s="73"/>
      <c r="F164" s="73">
        <f t="shared" si="2"/>
        <v>0</v>
      </c>
    </row>
    <row r="165" spans="1:6" s="61" customFormat="1" x14ac:dyDescent="0.2">
      <c r="A165" s="466" t="s">
        <v>549</v>
      </c>
      <c r="B165" s="68" t="s">
        <v>580</v>
      </c>
      <c r="C165" s="79"/>
      <c r="D165" s="71"/>
      <c r="E165" s="73"/>
      <c r="F165" s="73">
        <f t="shared" si="2"/>
        <v>0</v>
      </c>
    </row>
    <row r="166" spans="1:6" s="61" customFormat="1" x14ac:dyDescent="0.2">
      <c r="A166" s="80"/>
      <c r="B166" s="67" t="s">
        <v>581</v>
      </c>
      <c r="C166" s="79"/>
      <c r="D166" s="71"/>
      <c r="E166" s="73"/>
      <c r="F166" s="73">
        <f t="shared" si="2"/>
        <v>0</v>
      </c>
    </row>
    <row r="167" spans="1:6" s="61" customFormat="1" x14ac:dyDescent="0.2">
      <c r="A167" s="80"/>
      <c r="B167" s="63" t="s">
        <v>576</v>
      </c>
      <c r="C167" s="79"/>
      <c r="D167" s="71"/>
      <c r="E167" s="73"/>
      <c r="F167" s="73">
        <f t="shared" si="2"/>
        <v>0</v>
      </c>
    </row>
    <row r="168" spans="1:6" s="61" customFormat="1" x14ac:dyDescent="0.2">
      <c r="A168" s="80"/>
      <c r="B168" s="63" t="s">
        <v>582</v>
      </c>
      <c r="C168" s="79"/>
      <c r="D168" s="71"/>
      <c r="E168" s="73"/>
      <c r="F168" s="73">
        <f t="shared" si="2"/>
        <v>0</v>
      </c>
    </row>
    <row r="169" spans="1:6" s="61" customFormat="1" x14ac:dyDescent="0.2">
      <c r="A169" s="80"/>
      <c r="B169" s="63" t="s">
        <v>583</v>
      </c>
      <c r="C169" s="79"/>
      <c r="D169" s="71"/>
      <c r="E169" s="73"/>
      <c r="F169" s="73">
        <f t="shared" si="2"/>
        <v>0</v>
      </c>
    </row>
    <row r="170" spans="1:6" s="61" customFormat="1" ht="38.25" x14ac:dyDescent="0.2">
      <c r="A170" s="80"/>
      <c r="B170" s="63" t="s">
        <v>584</v>
      </c>
      <c r="C170" s="79"/>
      <c r="D170" s="71"/>
      <c r="E170" s="73"/>
      <c r="F170" s="73">
        <f t="shared" si="2"/>
        <v>0</v>
      </c>
    </row>
    <row r="171" spans="1:6" s="61" customFormat="1" x14ac:dyDescent="0.2">
      <c r="A171" s="80"/>
      <c r="B171" s="63"/>
      <c r="C171" s="79"/>
      <c r="D171" s="71"/>
      <c r="E171" s="73"/>
      <c r="F171" s="73">
        <f t="shared" si="2"/>
        <v>0</v>
      </c>
    </row>
    <row r="172" spans="1:6" s="61" customFormat="1" x14ac:dyDescent="0.2">
      <c r="A172" s="466" t="s">
        <v>549</v>
      </c>
      <c r="B172" s="68" t="s">
        <v>585</v>
      </c>
      <c r="C172" s="79"/>
      <c r="D172" s="71"/>
      <c r="E172" s="73"/>
      <c r="F172" s="73">
        <f t="shared" si="2"/>
        <v>0</v>
      </c>
    </row>
    <row r="173" spans="1:6" s="61" customFormat="1" ht="63.75" x14ac:dyDescent="0.2">
      <c r="A173" s="80"/>
      <c r="B173" s="62" t="s">
        <v>586</v>
      </c>
      <c r="C173" s="79"/>
      <c r="D173" s="71"/>
      <c r="E173" s="73"/>
      <c r="F173" s="73">
        <f t="shared" si="2"/>
        <v>0</v>
      </c>
    </row>
    <row r="174" spans="1:6" s="61" customFormat="1" ht="38.25" x14ac:dyDescent="0.2">
      <c r="A174" s="80"/>
      <c r="B174" s="63" t="s">
        <v>587</v>
      </c>
      <c r="C174" s="79"/>
      <c r="D174" s="71"/>
      <c r="E174" s="73"/>
      <c r="F174" s="73">
        <f t="shared" si="2"/>
        <v>0</v>
      </c>
    </row>
    <row r="175" spans="1:6" s="61" customFormat="1" ht="25.5" x14ac:dyDescent="0.2">
      <c r="A175" s="80"/>
      <c r="B175" s="63" t="s">
        <v>588</v>
      </c>
      <c r="C175" s="79"/>
      <c r="D175" s="71"/>
      <c r="E175" s="73"/>
      <c r="F175" s="73">
        <f t="shared" si="2"/>
        <v>0</v>
      </c>
    </row>
    <row r="176" spans="1:6" s="61" customFormat="1" x14ac:dyDescent="0.2">
      <c r="A176" s="80"/>
      <c r="B176" s="63" t="s">
        <v>589</v>
      </c>
      <c r="C176" s="79"/>
      <c r="D176" s="71"/>
      <c r="E176" s="73"/>
      <c r="F176" s="73">
        <f t="shared" si="2"/>
        <v>0</v>
      </c>
    </row>
    <row r="177" spans="1:6" s="61" customFormat="1" ht="25.5" x14ac:dyDescent="0.2">
      <c r="A177" s="80"/>
      <c r="B177" s="63" t="s">
        <v>590</v>
      </c>
      <c r="C177" s="79"/>
      <c r="D177" s="71"/>
      <c r="E177" s="73"/>
      <c r="F177" s="73">
        <f t="shared" si="2"/>
        <v>0</v>
      </c>
    </row>
    <row r="178" spans="1:6" s="61" customFormat="1" ht="51" x14ac:dyDescent="0.2">
      <c r="A178" s="80"/>
      <c r="B178" s="69" t="s">
        <v>591</v>
      </c>
      <c r="C178" s="79"/>
      <c r="D178" s="71"/>
      <c r="E178" s="73"/>
      <c r="F178" s="73">
        <f t="shared" si="2"/>
        <v>0</v>
      </c>
    </row>
    <row r="179" spans="1:6" s="61" customFormat="1" x14ac:dyDescent="0.2">
      <c r="A179" s="80"/>
      <c r="B179" s="63"/>
      <c r="C179" s="79"/>
      <c r="D179" s="71"/>
      <c r="E179" s="73"/>
      <c r="F179" s="73">
        <f t="shared" si="2"/>
        <v>0</v>
      </c>
    </row>
    <row r="180" spans="1:6" s="61" customFormat="1" x14ac:dyDescent="0.2">
      <c r="A180" s="466" t="s">
        <v>549</v>
      </c>
      <c r="B180" s="68" t="s">
        <v>592</v>
      </c>
      <c r="C180" s="79"/>
      <c r="D180" s="71"/>
      <c r="E180" s="73"/>
      <c r="F180" s="73">
        <f t="shared" si="2"/>
        <v>0</v>
      </c>
    </row>
    <row r="181" spans="1:6" s="61" customFormat="1" x14ac:dyDescent="0.2">
      <c r="A181" s="80"/>
      <c r="B181" s="67" t="s">
        <v>593</v>
      </c>
      <c r="C181" s="79"/>
      <c r="D181" s="71"/>
      <c r="E181" s="73"/>
      <c r="F181" s="73">
        <f t="shared" si="2"/>
        <v>0</v>
      </c>
    </row>
    <row r="182" spans="1:6" s="61" customFormat="1" x14ac:dyDescent="0.2">
      <c r="A182" s="80"/>
      <c r="B182" s="63" t="s">
        <v>621</v>
      </c>
      <c r="C182" s="79"/>
      <c r="D182" s="71"/>
      <c r="E182" s="73"/>
      <c r="F182" s="73">
        <f t="shared" si="2"/>
        <v>0</v>
      </c>
    </row>
    <row r="183" spans="1:6" s="61" customFormat="1" x14ac:dyDescent="0.2">
      <c r="A183" s="80"/>
      <c r="B183" s="63"/>
      <c r="C183" s="79"/>
      <c r="D183" s="71"/>
      <c r="E183" s="73"/>
      <c r="F183" s="73">
        <f t="shared" si="2"/>
        <v>0</v>
      </c>
    </row>
    <row r="184" spans="1:6" s="81" customFormat="1" x14ac:dyDescent="0.2">
      <c r="A184" s="467" t="s">
        <v>91</v>
      </c>
      <c r="B184" s="468"/>
      <c r="C184" s="469"/>
      <c r="D184" s="469"/>
      <c r="E184" s="470"/>
      <c r="F184" s="470"/>
    </row>
  </sheetData>
  <sheetProtection algorithmName="SHA-512" hashValue="pxxfqJU5lSx/x4/Cc+wTnoqpW/sLEqlm4u4A1wfHB3ju92IerquTZ9jsS7M3KLsYbT4zvdCc6ifQGG7b5ooVJQ==" saltValue="oUbJAJ95OcvJGwAnCo3Kkw==" spinCount="100000" sheet="1" objects="1" scenarios="1"/>
  <pageMargins left="0.74803149606299213" right="0.55118110236220474" top="0.19685039370078741" bottom="0.98425196850393704" header="0.51181102362204722" footer="0.51181102362204722"/>
  <pageSetup paperSize="9" orientation="portrait" useFirstPageNumber="1" r:id="rId1"/>
  <headerFooter alignWithMargins="0">
    <oddFooter>&amp;L&amp;F&amp;C&amp;"Times New Roman,Bold"&amp;12_________________________________________________________________________________&amp;"Times New Roman,Regular"&amp;10
P.&amp;P&amp;RDate: &amp;D</oddFooter>
  </headerFooter>
  <rowBreaks count="3" manualBreakCount="3">
    <brk id="20" max="16383" man="1"/>
    <brk id="72" max="16383" man="1"/>
    <brk id="13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showGridLines="0" showZeros="0" workbookViewId="0"/>
  </sheetViews>
  <sheetFormatPr defaultRowHeight="12.75" x14ac:dyDescent="0.2"/>
  <cols>
    <col min="1" max="1" width="9.33203125" style="476"/>
    <col min="2" max="2" width="9.33203125" style="446"/>
    <col min="3" max="4" width="9.33203125" style="477"/>
    <col min="5" max="6" width="9.33203125" style="478"/>
    <col min="7" max="10" width="9.33203125" style="83"/>
    <col min="11" max="16384" width="9.33203125" style="39"/>
  </cols>
  <sheetData>
    <row r="1" spans="1:10" ht="18.75" x14ac:dyDescent="0.2">
      <c r="A1" s="409" t="str">
        <f>'15 - Table of Contents'!G6</f>
        <v>Division 15: Mechanical</v>
      </c>
      <c r="B1" s="473"/>
      <c r="C1" s="473"/>
      <c r="D1" s="473"/>
      <c r="E1" s="474"/>
      <c r="F1" s="474"/>
      <c r="G1" s="475"/>
      <c r="H1" s="475"/>
      <c r="I1" s="475"/>
      <c r="J1" s="475"/>
    </row>
    <row r="3" spans="1:10" ht="18.75" x14ac:dyDescent="0.2">
      <c r="A3" s="409" t="str">
        <f>'15.1 - Sanitary Works'!F7</f>
        <v>15.1: Sanitary Works</v>
      </c>
      <c r="B3" s="473"/>
      <c r="C3" s="473"/>
      <c r="D3" s="473"/>
      <c r="E3" s="474"/>
      <c r="F3" s="474"/>
      <c r="G3" s="475"/>
      <c r="H3" s="475"/>
      <c r="I3" s="475"/>
      <c r="J3" s="475"/>
    </row>
  </sheetData>
  <sheetProtection algorithmName="SHA-512" hashValue="lodGYAhNgXJKZTt7KfPVQg7NKhejkhFTmF9KwFFuTLfK6EKWFUp9vw6m5iv2sVl0NpfytxIvCuGfetige5XUaA==" saltValue="9aXdxHKhbPi85yzWzYahbw==" spinCount="100000" sheet="1" objects="1" scenarios="1"/>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2"/>
  <sheetViews>
    <sheetView showGridLines="0" showZeros="0" view="pageBreakPreview" zoomScaleNormal="100" zoomScaleSheetLayoutView="100" workbookViewId="0"/>
  </sheetViews>
  <sheetFormatPr defaultRowHeight="12.75" x14ac:dyDescent="0.2"/>
  <cols>
    <col min="1" max="1" width="10.33203125" style="502" customWidth="1"/>
    <col min="2" max="2" width="48.83203125" style="503" customWidth="1"/>
    <col min="3" max="3" width="6.33203125" style="503" customWidth="1"/>
    <col min="4" max="4" width="10.83203125" style="503" customWidth="1"/>
    <col min="5" max="5" width="9.83203125" style="116" customWidth="1"/>
    <col min="6" max="6" width="12.83203125" style="482" customWidth="1"/>
    <col min="7" max="16384" width="9.33203125" style="116"/>
  </cols>
  <sheetData>
    <row r="1" spans="1:6" s="39" customFormat="1" x14ac:dyDescent="0.2">
      <c r="A1" s="255">
        <f>'Table of Contents'!A1</f>
        <v>0</v>
      </c>
      <c r="B1" s="82"/>
      <c r="C1" s="412"/>
      <c r="D1" s="412"/>
      <c r="E1" s="38"/>
      <c r="F1" s="38"/>
    </row>
    <row r="2" spans="1:6" s="39" customFormat="1" x14ac:dyDescent="0.2">
      <c r="A2" s="255">
        <f>'Table of Contents'!A2</f>
        <v>0</v>
      </c>
      <c r="B2" s="82"/>
      <c r="C2" s="412"/>
      <c r="D2" s="412"/>
      <c r="E2" s="38"/>
      <c r="F2" s="38"/>
    </row>
    <row r="3" spans="1:6" s="39" customFormat="1" x14ac:dyDescent="0.2">
      <c r="A3" s="255">
        <f>'Table of Contents'!A3</f>
        <v>0</v>
      </c>
      <c r="B3" s="82"/>
      <c r="C3" s="412"/>
      <c r="D3" s="412"/>
      <c r="E3" s="38"/>
      <c r="F3" s="38"/>
    </row>
    <row r="4" spans="1:6" s="42" customFormat="1" x14ac:dyDescent="0.2">
      <c r="A4" s="261">
        <f>'Table of Contents'!A4</f>
        <v>0</v>
      </c>
      <c r="B4" s="84"/>
      <c r="C4" s="416"/>
      <c r="D4" s="416"/>
      <c r="E4" s="40"/>
      <c r="F4" s="40"/>
    </row>
    <row r="5" spans="1:6" s="42" customFormat="1" x14ac:dyDescent="0.2">
      <c r="A5" s="265" t="str">
        <f>'Table of Contents'!A5</f>
        <v>LEBANESE RED CROSS</v>
      </c>
      <c r="B5" s="418"/>
      <c r="C5" s="483"/>
      <c r="D5" s="484"/>
      <c r="E5" s="85"/>
      <c r="F5" s="448" t="str">
        <f>'15 - Table of Contents'!G5</f>
        <v>Bill of Quantities</v>
      </c>
    </row>
    <row r="6" spans="1:6" s="42" customFormat="1" x14ac:dyDescent="0.2">
      <c r="A6" s="271" t="str">
        <f>'Table of Contents'!A6</f>
        <v>BTS ANTELIAS</v>
      </c>
      <c r="B6" s="423"/>
      <c r="C6" s="423"/>
      <c r="D6" s="424"/>
      <c r="E6" s="41"/>
      <c r="F6" s="43" t="str">
        <f>'15 - Table of Contents'!G6</f>
        <v>Division 15: Mechanical</v>
      </c>
    </row>
    <row r="7" spans="1:6" s="42" customFormat="1" x14ac:dyDescent="0.2">
      <c r="A7" s="271" t="str">
        <f>'Table of Contents'!A7</f>
        <v>LEBANON</v>
      </c>
      <c r="B7" s="423"/>
      <c r="C7" s="423"/>
      <c r="D7" s="424"/>
      <c r="E7" s="41"/>
      <c r="F7" s="43" t="str">
        <f>'15 - Table of Contents'!A16</f>
        <v>15.1: Sanitary Works</v>
      </c>
    </row>
    <row r="8" spans="1:6" s="42" customFormat="1" x14ac:dyDescent="0.2">
      <c r="A8" s="271">
        <f>'Table of Contents'!A8</f>
        <v>0</v>
      </c>
      <c r="B8" s="428"/>
      <c r="C8" s="428"/>
      <c r="D8" s="485"/>
      <c r="E8" s="44"/>
      <c r="F8" s="45"/>
    </row>
    <row r="9" spans="1:6" x14ac:dyDescent="0.2">
      <c r="A9" s="486" t="s">
        <v>132</v>
      </c>
      <c r="B9" s="487" t="s">
        <v>133</v>
      </c>
      <c r="C9" s="488" t="s">
        <v>134</v>
      </c>
      <c r="D9" s="489" t="s">
        <v>19</v>
      </c>
      <c r="E9" s="86" t="s">
        <v>20</v>
      </c>
      <c r="F9" s="86" t="s">
        <v>197</v>
      </c>
    </row>
    <row r="10" spans="1:6" x14ac:dyDescent="0.2">
      <c r="A10" s="490"/>
      <c r="B10" s="491"/>
      <c r="C10" s="492"/>
      <c r="D10" s="493" t="s">
        <v>71</v>
      </c>
      <c r="E10" s="12" t="str">
        <f>Summary!$G$13</f>
        <v>(US $)</v>
      </c>
      <c r="F10" s="12" t="str">
        <f>E10</f>
        <v>(US $)</v>
      </c>
    </row>
    <row r="11" spans="1:6" x14ac:dyDescent="0.2">
      <c r="A11" s="494"/>
      <c r="B11" s="495"/>
      <c r="C11" s="87"/>
      <c r="D11" s="87"/>
      <c r="E11" s="479"/>
      <c r="F11" s="479"/>
    </row>
    <row r="12" spans="1:6" s="89" customFormat="1" x14ac:dyDescent="0.2">
      <c r="A12" s="105">
        <v>15083</v>
      </c>
      <c r="B12" s="88" t="s">
        <v>622</v>
      </c>
      <c r="C12" s="79"/>
      <c r="D12" s="71"/>
      <c r="E12" s="106"/>
      <c r="F12" s="106">
        <f t="shared" ref="F12:F25" si="0">$D12*E12</f>
        <v>0</v>
      </c>
    </row>
    <row r="13" spans="1:6" s="89" customFormat="1" x14ac:dyDescent="0.2">
      <c r="A13" s="107"/>
      <c r="B13" s="63"/>
      <c r="C13" s="79"/>
      <c r="D13" s="71"/>
      <c r="E13" s="106"/>
      <c r="F13" s="106">
        <f t="shared" si="0"/>
        <v>0</v>
      </c>
    </row>
    <row r="14" spans="1:6" s="89" customFormat="1" ht="51" x14ac:dyDescent="0.2">
      <c r="A14" s="107"/>
      <c r="B14" s="63" t="str">
        <f>"Supply and install the following "&amp;B12&amp;", complete including all necessary accessories, all as specified, shown on the drawings, and to the satisfaction of the Engineer."</f>
        <v>Supply and install the following Piping Insulation, complete including all necessary accessories, all as specified, shown on the drawings, and to the satisfaction of the Engineer.</v>
      </c>
      <c r="C14" s="79"/>
      <c r="D14" s="71"/>
      <c r="E14" s="106"/>
      <c r="F14" s="106">
        <f t="shared" si="0"/>
        <v>0</v>
      </c>
    </row>
    <row r="15" spans="1:6" s="89" customFormat="1" x14ac:dyDescent="0.2">
      <c r="A15" s="107"/>
      <c r="B15" s="63"/>
      <c r="C15" s="79"/>
      <c r="D15" s="71"/>
      <c r="E15" s="106"/>
      <c r="F15" s="106">
        <f t="shared" si="0"/>
        <v>0</v>
      </c>
    </row>
    <row r="16" spans="1:6" s="89" customFormat="1" x14ac:dyDescent="0.2">
      <c r="A16" s="107">
        <v>15083.1</v>
      </c>
      <c r="B16" s="64" t="s">
        <v>623</v>
      </c>
      <c r="C16" s="79"/>
      <c r="D16" s="71"/>
      <c r="E16" s="106"/>
      <c r="F16" s="106">
        <f t="shared" si="0"/>
        <v>0</v>
      </c>
    </row>
    <row r="17" spans="1:6" s="89" customFormat="1" x14ac:dyDescent="0.2">
      <c r="A17" s="107"/>
      <c r="B17" s="64"/>
      <c r="C17" s="79"/>
      <c r="D17" s="71"/>
      <c r="E17" s="106"/>
      <c r="F17" s="106">
        <f t="shared" si="0"/>
        <v>0</v>
      </c>
    </row>
    <row r="18" spans="1:6" s="89" customFormat="1" x14ac:dyDescent="0.2">
      <c r="A18" s="107" t="s">
        <v>624</v>
      </c>
      <c r="B18" s="90" t="s">
        <v>625</v>
      </c>
      <c r="C18" s="71" t="s">
        <v>126</v>
      </c>
      <c r="D18" s="71">
        <f>5+3.2+7+3.2-0.6-0.6+3.2+4+3.2-0.6+4+3.2-0.6+5+3.2+3.2-0.6-0.6+9+3.2-0.6+8+3.2+3.2+3.2-0.6-0.6-0.6</f>
        <v>71.200000000000017</v>
      </c>
      <c r="E18" s="106"/>
      <c r="F18" s="106">
        <f t="shared" si="0"/>
        <v>0</v>
      </c>
    </row>
    <row r="19" spans="1:6" s="94" customFormat="1" x14ac:dyDescent="0.2">
      <c r="A19" s="91"/>
      <c r="B19" s="92" t="s">
        <v>149</v>
      </c>
      <c r="C19" s="93"/>
      <c r="D19" s="93"/>
      <c r="E19" s="123"/>
      <c r="F19" s="106">
        <f t="shared" si="0"/>
        <v>0</v>
      </c>
    </row>
    <row r="20" spans="1:6" s="94" customFormat="1" x14ac:dyDescent="0.2">
      <c r="A20" s="91"/>
      <c r="B20" s="95"/>
      <c r="C20" s="93"/>
      <c r="D20" s="93"/>
      <c r="E20" s="123"/>
      <c r="F20" s="106">
        <f t="shared" si="0"/>
        <v>0</v>
      </c>
    </row>
    <row r="21" spans="1:6" s="94" customFormat="1" x14ac:dyDescent="0.2">
      <c r="A21" s="107"/>
      <c r="B21" s="69"/>
      <c r="C21" s="93"/>
      <c r="D21" s="71"/>
      <c r="E21" s="123"/>
      <c r="F21" s="106">
        <f t="shared" si="0"/>
        <v>0</v>
      </c>
    </row>
    <row r="22" spans="1:6" s="89" customFormat="1" x14ac:dyDescent="0.2">
      <c r="A22" s="107" t="s">
        <v>626</v>
      </c>
      <c r="B22" s="90" t="s">
        <v>627</v>
      </c>
      <c r="C22" s="71" t="s">
        <v>126</v>
      </c>
      <c r="D22" s="71">
        <f>1.5+3.2-0.6+1+1+1.5+3.2-0.4+1.5+2.5+3.2-0.6</f>
        <v>17</v>
      </c>
      <c r="E22" s="106"/>
      <c r="F22" s="106">
        <f t="shared" si="0"/>
        <v>0</v>
      </c>
    </row>
    <row r="23" spans="1:6" s="94" customFormat="1" x14ac:dyDescent="0.2">
      <c r="A23" s="91"/>
      <c r="B23" s="92" t="s">
        <v>149</v>
      </c>
      <c r="C23" s="93"/>
      <c r="D23" s="93"/>
      <c r="E23" s="123"/>
      <c r="F23" s="106">
        <f t="shared" si="0"/>
        <v>0</v>
      </c>
    </row>
    <row r="24" spans="1:6" s="94" customFormat="1" x14ac:dyDescent="0.2">
      <c r="A24" s="91"/>
      <c r="B24" s="95"/>
      <c r="C24" s="93"/>
      <c r="D24" s="93"/>
      <c r="E24" s="123"/>
      <c r="F24" s="106">
        <f t="shared" si="0"/>
        <v>0</v>
      </c>
    </row>
    <row r="25" spans="1:6" s="94" customFormat="1" x14ac:dyDescent="0.2">
      <c r="A25" s="107"/>
      <c r="B25" s="69"/>
      <c r="C25" s="93"/>
      <c r="D25" s="93"/>
      <c r="E25" s="123"/>
      <c r="F25" s="106">
        <f t="shared" si="0"/>
        <v>0</v>
      </c>
    </row>
    <row r="26" spans="1:6" s="89" customFormat="1" x14ac:dyDescent="0.2">
      <c r="A26" s="80"/>
      <c r="B26" s="63"/>
      <c r="C26" s="79"/>
      <c r="D26" s="71"/>
      <c r="E26" s="106"/>
      <c r="F26" s="106">
        <f>SUM(F12:F25)</f>
        <v>0</v>
      </c>
    </row>
    <row r="27" spans="1:6" s="89" customFormat="1" x14ac:dyDescent="0.2">
      <c r="A27" s="142">
        <v>15140</v>
      </c>
      <c r="B27" s="88" t="s">
        <v>628</v>
      </c>
      <c r="C27" s="79"/>
      <c r="D27" s="71"/>
      <c r="E27" s="106"/>
      <c r="F27" s="106">
        <f t="shared" ref="F27:F45" si="1">$D27*E27</f>
        <v>0</v>
      </c>
    </row>
    <row r="28" spans="1:6" s="89" customFormat="1" x14ac:dyDescent="0.2">
      <c r="A28" s="80"/>
      <c r="B28" s="63"/>
      <c r="C28" s="79"/>
      <c r="D28" s="71"/>
      <c r="E28" s="106"/>
      <c r="F28" s="106">
        <f t="shared" si="1"/>
        <v>0</v>
      </c>
    </row>
    <row r="29" spans="1:6" s="89" customFormat="1" ht="51" x14ac:dyDescent="0.2">
      <c r="A29" s="107"/>
      <c r="B29" s="63" t="str">
        <f>"Supply and install the following "&amp;B27&amp;", complete including all necessary accessories, all as specified, shown on the drawings, and to the satisfaction of the Engineer."</f>
        <v>Supply and install the following Domestic Water Piping, complete including all necessary accessories, all as specified, shown on the drawings, and to the satisfaction of the Engineer.</v>
      </c>
      <c r="C29" s="79"/>
      <c r="D29" s="71"/>
      <c r="E29" s="106"/>
      <c r="F29" s="106">
        <f t="shared" si="1"/>
        <v>0</v>
      </c>
    </row>
    <row r="30" spans="1:6" s="89" customFormat="1" x14ac:dyDescent="0.2">
      <c r="A30" s="107"/>
      <c r="B30" s="63"/>
      <c r="C30" s="79"/>
      <c r="D30" s="71"/>
      <c r="E30" s="106"/>
      <c r="F30" s="106"/>
    </row>
    <row r="31" spans="1:6" s="89" customFormat="1" x14ac:dyDescent="0.2">
      <c r="A31" s="107">
        <v>15140.2</v>
      </c>
      <c r="B31" s="64" t="s">
        <v>629</v>
      </c>
      <c r="C31" s="79"/>
      <c r="D31" s="71"/>
      <c r="E31" s="106"/>
      <c r="F31" s="106">
        <f t="shared" si="1"/>
        <v>0</v>
      </c>
    </row>
    <row r="32" spans="1:6" s="89" customFormat="1" x14ac:dyDescent="0.2">
      <c r="A32" s="80"/>
      <c r="B32" s="96"/>
      <c r="C32" s="79"/>
      <c r="D32" s="71"/>
      <c r="E32" s="106"/>
      <c r="F32" s="106">
        <f t="shared" si="1"/>
        <v>0</v>
      </c>
    </row>
    <row r="33" spans="1:6" s="89" customFormat="1" x14ac:dyDescent="0.2">
      <c r="A33" s="107" t="s">
        <v>630</v>
      </c>
      <c r="B33" s="97" t="s">
        <v>625</v>
      </c>
      <c r="C33" s="71" t="s">
        <v>126</v>
      </c>
      <c r="D33" s="71">
        <v>73</v>
      </c>
      <c r="E33" s="106"/>
      <c r="F33" s="106">
        <f t="shared" si="1"/>
        <v>0</v>
      </c>
    </row>
    <row r="34" spans="1:6" s="94" customFormat="1" x14ac:dyDescent="0.2">
      <c r="A34" s="91"/>
      <c r="B34" s="92" t="s">
        <v>149</v>
      </c>
      <c r="C34" s="93"/>
      <c r="D34" s="93"/>
      <c r="E34" s="123"/>
      <c r="F34" s="106">
        <f t="shared" si="1"/>
        <v>0</v>
      </c>
    </row>
    <row r="35" spans="1:6" s="94" customFormat="1" x14ac:dyDescent="0.2">
      <c r="A35" s="91"/>
      <c r="B35" s="95"/>
      <c r="C35" s="93"/>
      <c r="D35" s="93"/>
      <c r="E35" s="123"/>
      <c r="F35" s="106">
        <f t="shared" si="1"/>
        <v>0</v>
      </c>
    </row>
    <row r="36" spans="1:6" s="89" customFormat="1" x14ac:dyDescent="0.2">
      <c r="A36" s="107"/>
      <c r="B36" s="65"/>
      <c r="C36" s="71"/>
      <c r="D36" s="71"/>
      <c r="E36" s="106"/>
      <c r="F36" s="106">
        <f t="shared" si="1"/>
        <v>0</v>
      </c>
    </row>
    <row r="37" spans="1:6" s="89" customFormat="1" x14ac:dyDescent="0.2">
      <c r="A37" s="107" t="s">
        <v>631</v>
      </c>
      <c r="B37" s="97" t="s">
        <v>627</v>
      </c>
      <c r="C37" s="71" t="s">
        <v>126</v>
      </c>
      <c r="D37" s="71">
        <v>55</v>
      </c>
      <c r="E37" s="106"/>
      <c r="F37" s="106">
        <f t="shared" si="1"/>
        <v>0</v>
      </c>
    </row>
    <row r="38" spans="1:6" s="94" customFormat="1" x14ac:dyDescent="0.2">
      <c r="A38" s="91"/>
      <c r="B38" s="92" t="s">
        <v>149</v>
      </c>
      <c r="C38" s="93"/>
      <c r="D38" s="93"/>
      <c r="E38" s="123"/>
      <c r="F38" s="106">
        <f t="shared" si="1"/>
        <v>0</v>
      </c>
    </row>
    <row r="39" spans="1:6" s="94" customFormat="1" x14ac:dyDescent="0.2">
      <c r="A39" s="91"/>
      <c r="B39" s="95"/>
      <c r="C39" s="93"/>
      <c r="D39" s="93"/>
      <c r="E39" s="123"/>
      <c r="F39" s="106">
        <f t="shared" si="1"/>
        <v>0</v>
      </c>
    </row>
    <row r="40" spans="1:6" s="89" customFormat="1" x14ac:dyDescent="0.2">
      <c r="A40" s="107"/>
      <c r="B40" s="65"/>
      <c r="C40" s="71"/>
      <c r="D40" s="71"/>
      <c r="E40" s="106"/>
      <c r="F40" s="106">
        <f t="shared" si="1"/>
        <v>0</v>
      </c>
    </row>
    <row r="41" spans="1:6" s="89" customFormat="1" x14ac:dyDescent="0.2">
      <c r="A41" s="107" t="s">
        <v>632</v>
      </c>
      <c r="B41" s="97" t="s">
        <v>633</v>
      </c>
      <c r="C41" s="71" t="s">
        <v>126</v>
      </c>
      <c r="D41" s="71">
        <v>12</v>
      </c>
      <c r="E41" s="106"/>
      <c r="F41" s="106">
        <f t="shared" si="1"/>
        <v>0</v>
      </c>
    </row>
    <row r="42" spans="1:6" s="94" customFormat="1" x14ac:dyDescent="0.2">
      <c r="A42" s="91"/>
      <c r="B42" s="92" t="s">
        <v>149</v>
      </c>
      <c r="C42" s="93"/>
      <c r="D42" s="93"/>
      <c r="E42" s="123"/>
      <c r="F42" s="106">
        <f t="shared" si="1"/>
        <v>0</v>
      </c>
    </row>
    <row r="43" spans="1:6" s="94" customFormat="1" x14ac:dyDescent="0.2">
      <c r="A43" s="91"/>
      <c r="B43" s="95"/>
      <c r="C43" s="93"/>
      <c r="D43" s="93"/>
      <c r="E43" s="123"/>
      <c r="F43" s="106">
        <f t="shared" si="1"/>
        <v>0</v>
      </c>
    </row>
    <row r="44" spans="1:6" s="94" customFormat="1" x14ac:dyDescent="0.2">
      <c r="A44" s="91"/>
      <c r="B44" s="69"/>
      <c r="C44" s="93"/>
      <c r="D44" s="93"/>
      <c r="E44" s="123"/>
      <c r="F44" s="106"/>
    </row>
    <row r="45" spans="1:6" s="94" customFormat="1" x14ac:dyDescent="0.2">
      <c r="A45" s="107" t="s">
        <v>634</v>
      </c>
      <c r="B45" s="97" t="s">
        <v>635</v>
      </c>
      <c r="C45" s="71" t="s">
        <v>126</v>
      </c>
      <c r="D45" s="93">
        <v>16</v>
      </c>
      <c r="E45" s="123"/>
      <c r="F45" s="106">
        <f t="shared" si="1"/>
        <v>0</v>
      </c>
    </row>
    <row r="46" spans="1:6" s="94" customFormat="1" x14ac:dyDescent="0.2">
      <c r="A46" s="91"/>
      <c r="B46" s="92" t="s">
        <v>149</v>
      </c>
      <c r="C46" s="93"/>
      <c r="D46" s="93"/>
      <c r="E46" s="123"/>
      <c r="F46" s="106"/>
    </row>
    <row r="47" spans="1:6" s="94" customFormat="1" x14ac:dyDescent="0.2">
      <c r="A47" s="91"/>
      <c r="B47" s="95"/>
      <c r="C47" s="93"/>
      <c r="D47" s="93"/>
      <c r="E47" s="123"/>
      <c r="F47" s="106"/>
    </row>
    <row r="48" spans="1:6" s="94" customFormat="1" x14ac:dyDescent="0.2">
      <c r="A48" s="91"/>
      <c r="B48" s="69"/>
      <c r="C48" s="93"/>
      <c r="D48" s="93"/>
      <c r="E48" s="123"/>
      <c r="F48" s="106"/>
    </row>
    <row r="49" spans="1:6" s="94" customFormat="1" x14ac:dyDescent="0.2">
      <c r="A49" s="107" t="s">
        <v>636</v>
      </c>
      <c r="B49" s="97" t="s">
        <v>637</v>
      </c>
      <c r="C49" s="71" t="s">
        <v>126</v>
      </c>
      <c r="D49" s="93">
        <v>2</v>
      </c>
      <c r="E49" s="123"/>
      <c r="F49" s="106">
        <f t="shared" ref="F49" si="2">$D49*E49</f>
        <v>0</v>
      </c>
    </row>
    <row r="50" spans="1:6" s="94" customFormat="1" x14ac:dyDescent="0.2">
      <c r="A50" s="91"/>
      <c r="B50" s="92" t="s">
        <v>149</v>
      </c>
      <c r="C50" s="93"/>
      <c r="D50" s="93"/>
      <c r="E50" s="123"/>
      <c r="F50" s="106"/>
    </row>
    <row r="51" spans="1:6" s="89" customFormat="1" x14ac:dyDescent="0.2">
      <c r="A51" s="91"/>
      <c r="B51" s="95"/>
      <c r="C51" s="93"/>
      <c r="D51" s="71"/>
      <c r="E51" s="106"/>
      <c r="F51" s="106">
        <f>$D51*E51</f>
        <v>0</v>
      </c>
    </row>
    <row r="52" spans="1:6" s="89" customFormat="1" x14ac:dyDescent="0.2">
      <c r="A52" s="91"/>
      <c r="B52" s="69"/>
      <c r="C52" s="93"/>
      <c r="D52" s="71"/>
      <c r="E52" s="106"/>
      <c r="F52" s="106"/>
    </row>
    <row r="53" spans="1:6" s="89" customFormat="1" x14ac:dyDescent="0.2">
      <c r="A53" s="107">
        <v>15140.3</v>
      </c>
      <c r="B53" s="64" t="s">
        <v>638</v>
      </c>
      <c r="C53" s="79"/>
      <c r="D53" s="71"/>
      <c r="E53" s="106"/>
      <c r="F53" s="106">
        <f>$D53*E53</f>
        <v>0</v>
      </c>
    </row>
    <row r="54" spans="1:6" s="89" customFormat="1" x14ac:dyDescent="0.2">
      <c r="A54" s="80"/>
      <c r="B54" s="96"/>
      <c r="C54" s="79"/>
      <c r="D54" s="71"/>
      <c r="E54" s="106"/>
      <c r="F54" s="106">
        <f>$D54*E54</f>
        <v>0</v>
      </c>
    </row>
    <row r="55" spans="1:6" s="89" customFormat="1" x14ac:dyDescent="0.2">
      <c r="A55" s="107" t="s">
        <v>639</v>
      </c>
      <c r="B55" s="97" t="s">
        <v>640</v>
      </c>
      <c r="C55" s="71" t="s">
        <v>126</v>
      </c>
      <c r="D55" s="71">
        <f>5+3.2+7+3.2-0.6-0.6+3.2+4+3.2-0.6+4+3.2-0.6+5+3.2+3.2-0.6-0.6+9+3.2-0.6+8+3.2+3.2+3.2-0.6-0.6-0.6</f>
        <v>71.200000000000017</v>
      </c>
      <c r="E55" s="106"/>
      <c r="F55" s="106">
        <f>$D55*E55</f>
        <v>0</v>
      </c>
    </row>
    <row r="56" spans="1:6" s="94" customFormat="1" x14ac:dyDescent="0.2">
      <c r="A56" s="91"/>
      <c r="B56" s="92" t="s">
        <v>149</v>
      </c>
      <c r="C56" s="93"/>
      <c r="D56" s="93"/>
      <c r="E56" s="123"/>
      <c r="F56" s="106">
        <f>$D56*E56</f>
        <v>0</v>
      </c>
    </row>
    <row r="57" spans="1:6" s="94" customFormat="1" x14ac:dyDescent="0.2">
      <c r="A57" s="91"/>
      <c r="B57" s="95"/>
      <c r="C57" s="93"/>
      <c r="D57" s="93"/>
      <c r="E57" s="123"/>
      <c r="F57" s="106">
        <f>$D57*E57</f>
        <v>0</v>
      </c>
    </row>
    <row r="58" spans="1:6" s="89" customFormat="1" x14ac:dyDescent="0.2">
      <c r="A58" s="107"/>
      <c r="B58" s="96"/>
      <c r="C58" s="71"/>
      <c r="D58" s="71"/>
      <c r="E58" s="106"/>
      <c r="F58" s="106">
        <f t="shared" ref="F58:F121" si="3">$D58*E58</f>
        <v>0</v>
      </c>
    </row>
    <row r="59" spans="1:6" s="89" customFormat="1" x14ac:dyDescent="0.2">
      <c r="A59" s="107" t="s">
        <v>641</v>
      </c>
      <c r="B59" s="90" t="s">
        <v>627</v>
      </c>
      <c r="C59" s="71" t="s">
        <v>126</v>
      </c>
      <c r="D59" s="71">
        <f>1.5+3.2-0.6+1+1+1.5+3.2-0.4+1.5+2.5+3.2-0.6</f>
        <v>17</v>
      </c>
      <c r="E59" s="106"/>
      <c r="F59" s="106">
        <f t="shared" si="3"/>
        <v>0</v>
      </c>
    </row>
    <row r="60" spans="1:6" s="94" customFormat="1" x14ac:dyDescent="0.2">
      <c r="A60" s="91"/>
      <c r="B60" s="92" t="s">
        <v>149</v>
      </c>
      <c r="C60" s="93"/>
      <c r="D60" s="93"/>
      <c r="E60" s="123"/>
      <c r="F60" s="106">
        <f t="shared" si="3"/>
        <v>0</v>
      </c>
    </row>
    <row r="61" spans="1:6" s="94" customFormat="1" x14ac:dyDescent="0.2">
      <c r="A61" s="91"/>
      <c r="B61" s="95"/>
      <c r="C61" s="93"/>
      <c r="D61" s="93"/>
      <c r="E61" s="123"/>
      <c r="F61" s="106">
        <f t="shared" si="3"/>
        <v>0</v>
      </c>
    </row>
    <row r="62" spans="1:6" s="89" customFormat="1" x14ac:dyDescent="0.2">
      <c r="A62" s="107"/>
      <c r="B62" s="69"/>
      <c r="C62" s="71"/>
      <c r="D62" s="71"/>
      <c r="E62" s="106"/>
      <c r="F62" s="106">
        <f t="shared" si="3"/>
        <v>0</v>
      </c>
    </row>
    <row r="63" spans="1:6" s="94" customFormat="1" x14ac:dyDescent="0.2">
      <c r="A63" s="107">
        <v>15140.5</v>
      </c>
      <c r="B63" s="64" t="s">
        <v>642</v>
      </c>
      <c r="C63" s="79"/>
      <c r="D63" s="93"/>
      <c r="E63" s="123"/>
      <c r="F63" s="106">
        <f t="shared" si="3"/>
        <v>0</v>
      </c>
    </row>
    <row r="64" spans="1:6" s="94" customFormat="1" x14ac:dyDescent="0.2">
      <c r="A64" s="80"/>
      <c r="B64" s="96"/>
      <c r="C64" s="79"/>
      <c r="D64" s="93"/>
      <c r="E64" s="123"/>
      <c r="F64" s="106">
        <f t="shared" si="3"/>
        <v>0</v>
      </c>
    </row>
    <row r="65" spans="1:6" s="94" customFormat="1" x14ac:dyDescent="0.2">
      <c r="A65" s="107" t="s">
        <v>643</v>
      </c>
      <c r="B65" s="97" t="s">
        <v>640</v>
      </c>
      <c r="C65" s="71" t="s">
        <v>126</v>
      </c>
      <c r="D65" s="93">
        <f>21+3.2</f>
        <v>24.2</v>
      </c>
      <c r="E65" s="123"/>
      <c r="F65" s="106">
        <f t="shared" si="3"/>
        <v>0</v>
      </c>
    </row>
    <row r="66" spans="1:6" s="94" customFormat="1" x14ac:dyDescent="0.2">
      <c r="A66" s="91"/>
      <c r="B66" s="92" t="s">
        <v>149</v>
      </c>
      <c r="C66" s="93"/>
      <c r="D66" s="93"/>
      <c r="E66" s="123"/>
      <c r="F66" s="106">
        <f t="shared" si="3"/>
        <v>0</v>
      </c>
    </row>
    <row r="67" spans="1:6" s="94" customFormat="1" x14ac:dyDescent="0.2">
      <c r="A67" s="91"/>
      <c r="B67" s="95"/>
      <c r="C67" s="93"/>
      <c r="D67" s="93"/>
      <c r="E67" s="123"/>
      <c r="F67" s="106">
        <f t="shared" si="3"/>
        <v>0</v>
      </c>
    </row>
    <row r="68" spans="1:6" s="94" customFormat="1" x14ac:dyDescent="0.2">
      <c r="A68" s="107"/>
      <c r="B68" s="96"/>
      <c r="C68" s="71"/>
      <c r="D68" s="93"/>
      <c r="E68" s="123"/>
      <c r="F68" s="106">
        <f t="shared" si="3"/>
        <v>0</v>
      </c>
    </row>
    <row r="69" spans="1:6" s="94" customFormat="1" x14ac:dyDescent="0.2">
      <c r="A69" s="91"/>
      <c r="B69" s="69"/>
      <c r="C69" s="93"/>
      <c r="D69" s="93"/>
      <c r="E69" s="123"/>
      <c r="F69" s="106">
        <f>SUM(F31:F68)</f>
        <v>0</v>
      </c>
    </row>
    <row r="70" spans="1:6" s="89" customFormat="1" x14ac:dyDescent="0.2">
      <c r="A70" s="105">
        <v>15110</v>
      </c>
      <c r="B70" s="98" t="s">
        <v>644</v>
      </c>
      <c r="C70" s="99"/>
      <c r="D70" s="71"/>
      <c r="E70" s="106"/>
      <c r="F70" s="106">
        <f t="shared" si="3"/>
        <v>0</v>
      </c>
    </row>
    <row r="71" spans="1:6" s="89" customFormat="1" x14ac:dyDescent="0.2">
      <c r="A71" s="107"/>
      <c r="B71" s="65"/>
      <c r="C71" s="71"/>
      <c r="D71" s="71"/>
      <c r="E71" s="106"/>
      <c r="F71" s="106">
        <f t="shared" si="3"/>
        <v>0</v>
      </c>
    </row>
    <row r="72" spans="1:6" s="89" customFormat="1" ht="51" x14ac:dyDescent="0.2">
      <c r="A72" s="107"/>
      <c r="B72" s="63" t="str">
        <f>"Supply and install the following "&amp;B70&amp;", complete including all necessary accessories, all as specified, shown on the drawings, and to the satisfaction of the Engineer."</f>
        <v>Supply and install the following Valves, complete including all necessary accessories, all as specified, shown on the drawings, and to the satisfaction of the Engineer.</v>
      </c>
      <c r="C72" s="79"/>
      <c r="D72" s="71"/>
      <c r="E72" s="106"/>
      <c r="F72" s="106">
        <f t="shared" si="3"/>
        <v>0</v>
      </c>
    </row>
    <row r="73" spans="1:6" s="89" customFormat="1" x14ac:dyDescent="0.2">
      <c r="A73" s="107"/>
      <c r="B73" s="63"/>
      <c r="C73" s="79"/>
      <c r="D73" s="71"/>
      <c r="E73" s="106"/>
      <c r="F73" s="106">
        <f t="shared" si="3"/>
        <v>0</v>
      </c>
    </row>
    <row r="74" spans="1:6" s="89" customFormat="1" x14ac:dyDescent="0.2">
      <c r="A74" s="107">
        <v>15110.3</v>
      </c>
      <c r="B74" s="64" t="s">
        <v>645</v>
      </c>
      <c r="C74" s="71"/>
      <c r="D74" s="71"/>
      <c r="E74" s="106"/>
      <c r="F74" s="106">
        <f t="shared" si="3"/>
        <v>0</v>
      </c>
    </row>
    <row r="75" spans="1:6" s="89" customFormat="1" x14ac:dyDescent="0.2">
      <c r="A75" s="107"/>
      <c r="B75" s="96"/>
      <c r="C75" s="71"/>
      <c r="D75" s="71"/>
      <c r="E75" s="106"/>
      <c r="F75" s="106">
        <f t="shared" si="3"/>
        <v>0</v>
      </c>
    </row>
    <row r="76" spans="1:6" s="89" customFormat="1" x14ac:dyDescent="0.2">
      <c r="A76" s="107" t="s">
        <v>646</v>
      </c>
      <c r="B76" s="97" t="s">
        <v>640</v>
      </c>
      <c r="C76" s="79" t="s">
        <v>127</v>
      </c>
      <c r="D76" s="71">
        <v>3</v>
      </c>
      <c r="E76" s="106"/>
      <c r="F76" s="106">
        <f t="shared" si="3"/>
        <v>0</v>
      </c>
    </row>
    <row r="77" spans="1:6" s="94" customFormat="1" x14ac:dyDescent="0.2">
      <c r="A77" s="91"/>
      <c r="B77" s="92" t="s">
        <v>149</v>
      </c>
      <c r="C77" s="93"/>
      <c r="D77" s="93"/>
      <c r="E77" s="123"/>
      <c r="F77" s="106">
        <f t="shared" si="3"/>
        <v>0</v>
      </c>
    </row>
    <row r="78" spans="1:6" s="94" customFormat="1" x14ac:dyDescent="0.2">
      <c r="A78" s="91"/>
      <c r="B78" s="95"/>
      <c r="C78" s="93"/>
      <c r="D78" s="93"/>
      <c r="E78" s="123"/>
      <c r="F78" s="106">
        <f t="shared" si="3"/>
        <v>0</v>
      </c>
    </row>
    <row r="79" spans="1:6" s="89" customFormat="1" x14ac:dyDescent="0.2">
      <c r="A79" s="107"/>
      <c r="B79" s="96"/>
      <c r="C79" s="79"/>
      <c r="D79" s="71"/>
      <c r="E79" s="106"/>
      <c r="F79" s="106">
        <f t="shared" si="3"/>
        <v>0</v>
      </c>
    </row>
    <row r="80" spans="1:6" s="89" customFormat="1" x14ac:dyDescent="0.2">
      <c r="A80" s="107" t="s">
        <v>647</v>
      </c>
      <c r="B80" s="90" t="s">
        <v>627</v>
      </c>
      <c r="C80" s="79" t="s">
        <v>127</v>
      </c>
      <c r="D80" s="71">
        <v>2</v>
      </c>
      <c r="E80" s="106"/>
      <c r="F80" s="106">
        <f t="shared" si="3"/>
        <v>0</v>
      </c>
    </row>
    <row r="81" spans="1:6" s="94" customFormat="1" x14ac:dyDescent="0.2">
      <c r="A81" s="91"/>
      <c r="B81" s="92" t="s">
        <v>149</v>
      </c>
      <c r="C81" s="93"/>
      <c r="D81" s="93"/>
      <c r="E81" s="123"/>
      <c r="F81" s="106">
        <f t="shared" si="3"/>
        <v>0</v>
      </c>
    </row>
    <row r="82" spans="1:6" s="94" customFormat="1" x14ac:dyDescent="0.2">
      <c r="A82" s="91"/>
      <c r="B82" s="95"/>
      <c r="C82" s="93"/>
      <c r="D82" s="93"/>
      <c r="E82" s="123"/>
      <c r="F82" s="106">
        <f t="shared" si="3"/>
        <v>0</v>
      </c>
    </row>
    <row r="83" spans="1:6" s="94" customFormat="1" x14ac:dyDescent="0.2">
      <c r="A83" s="91"/>
      <c r="B83" s="69"/>
      <c r="C83" s="93"/>
      <c r="D83" s="93"/>
      <c r="E83" s="123"/>
      <c r="F83" s="106">
        <f t="shared" si="3"/>
        <v>0</v>
      </c>
    </row>
    <row r="84" spans="1:6" s="94" customFormat="1" x14ac:dyDescent="0.2">
      <c r="A84" s="107" t="s">
        <v>648</v>
      </c>
      <c r="B84" s="90" t="s">
        <v>633</v>
      </c>
      <c r="C84" s="79" t="s">
        <v>127</v>
      </c>
      <c r="D84" s="93">
        <v>3</v>
      </c>
      <c r="E84" s="123"/>
      <c r="F84" s="106">
        <f t="shared" si="3"/>
        <v>0</v>
      </c>
    </row>
    <row r="85" spans="1:6" s="94" customFormat="1" x14ac:dyDescent="0.2">
      <c r="A85" s="91"/>
      <c r="B85" s="92" t="s">
        <v>149</v>
      </c>
      <c r="C85" s="93"/>
      <c r="D85" s="93"/>
      <c r="E85" s="123"/>
      <c r="F85" s="106">
        <f t="shared" si="3"/>
        <v>0</v>
      </c>
    </row>
    <row r="86" spans="1:6" s="94" customFormat="1" x14ac:dyDescent="0.2">
      <c r="A86" s="91"/>
      <c r="B86" s="95"/>
      <c r="C86" s="93"/>
      <c r="D86" s="93"/>
      <c r="E86" s="123"/>
      <c r="F86" s="106">
        <f t="shared" si="3"/>
        <v>0</v>
      </c>
    </row>
    <row r="87" spans="1:6" s="94" customFormat="1" x14ac:dyDescent="0.2">
      <c r="A87" s="91"/>
      <c r="B87" s="69"/>
      <c r="C87" s="93"/>
      <c r="D87" s="93"/>
      <c r="E87" s="123"/>
      <c r="F87" s="106"/>
    </row>
    <row r="88" spans="1:6" s="94" customFormat="1" x14ac:dyDescent="0.2">
      <c r="A88" s="107" t="s">
        <v>649</v>
      </c>
      <c r="B88" s="90" t="s">
        <v>635</v>
      </c>
      <c r="C88" s="79" t="s">
        <v>127</v>
      </c>
      <c r="D88" s="93">
        <v>2</v>
      </c>
      <c r="E88" s="123"/>
      <c r="F88" s="106">
        <f t="shared" ref="F88:F94" si="4">$D88*E88</f>
        <v>0</v>
      </c>
    </row>
    <row r="89" spans="1:6" s="94" customFormat="1" x14ac:dyDescent="0.2">
      <c r="A89" s="91"/>
      <c r="B89" s="92" t="s">
        <v>149</v>
      </c>
      <c r="C89" s="93"/>
      <c r="D89" s="93"/>
      <c r="E89" s="123"/>
      <c r="F89" s="106">
        <f t="shared" si="4"/>
        <v>0</v>
      </c>
    </row>
    <row r="90" spans="1:6" s="94" customFormat="1" x14ac:dyDescent="0.2">
      <c r="A90" s="91"/>
      <c r="B90" s="95"/>
      <c r="C90" s="93"/>
      <c r="D90" s="93"/>
      <c r="E90" s="123"/>
      <c r="F90" s="106">
        <f t="shared" si="4"/>
        <v>0</v>
      </c>
    </row>
    <row r="91" spans="1:6" s="94" customFormat="1" x14ac:dyDescent="0.2">
      <c r="A91" s="91"/>
      <c r="B91" s="69"/>
      <c r="C91" s="93"/>
      <c r="D91" s="93"/>
      <c r="E91" s="123"/>
      <c r="F91" s="106"/>
    </row>
    <row r="92" spans="1:6" s="94" customFormat="1" x14ac:dyDescent="0.2">
      <c r="A92" s="107" t="s">
        <v>650</v>
      </c>
      <c r="B92" s="90" t="s">
        <v>637</v>
      </c>
      <c r="C92" s="79" t="s">
        <v>127</v>
      </c>
      <c r="D92" s="93">
        <v>1</v>
      </c>
      <c r="E92" s="123"/>
      <c r="F92" s="106">
        <f t="shared" si="4"/>
        <v>0</v>
      </c>
    </row>
    <row r="93" spans="1:6" s="94" customFormat="1" x14ac:dyDescent="0.2">
      <c r="A93" s="91"/>
      <c r="B93" s="92" t="s">
        <v>149</v>
      </c>
      <c r="C93" s="93"/>
      <c r="D93" s="93"/>
      <c r="E93" s="123"/>
      <c r="F93" s="106">
        <f t="shared" si="4"/>
        <v>0</v>
      </c>
    </row>
    <row r="94" spans="1:6" s="94" customFormat="1" x14ac:dyDescent="0.2">
      <c r="A94" s="91"/>
      <c r="B94" s="95"/>
      <c r="C94" s="93"/>
      <c r="D94" s="93"/>
      <c r="E94" s="123"/>
      <c r="F94" s="106">
        <f t="shared" si="4"/>
        <v>0</v>
      </c>
    </row>
    <row r="95" spans="1:6" s="94" customFormat="1" x14ac:dyDescent="0.2">
      <c r="A95" s="91"/>
      <c r="B95" s="69"/>
      <c r="C95" s="93"/>
      <c r="D95" s="93"/>
      <c r="E95" s="123"/>
      <c r="F95" s="106"/>
    </row>
    <row r="96" spans="1:6" s="94" customFormat="1" ht="25.5" x14ac:dyDescent="0.2">
      <c r="A96" s="107">
        <v>15110.4</v>
      </c>
      <c r="B96" s="64" t="s">
        <v>651</v>
      </c>
      <c r="C96" s="93"/>
      <c r="D96" s="93"/>
      <c r="E96" s="123"/>
      <c r="F96" s="106">
        <f t="shared" si="3"/>
        <v>0</v>
      </c>
    </row>
    <row r="97" spans="1:6" s="94" customFormat="1" x14ac:dyDescent="0.2">
      <c r="A97" s="107" t="s">
        <v>652</v>
      </c>
      <c r="B97" s="90" t="s">
        <v>625</v>
      </c>
      <c r="C97" s="79" t="s">
        <v>127</v>
      </c>
      <c r="D97" s="93">
        <v>1</v>
      </c>
      <c r="E97" s="123"/>
      <c r="F97" s="106">
        <f t="shared" si="3"/>
        <v>0</v>
      </c>
    </row>
    <row r="98" spans="1:6" s="94" customFormat="1" x14ac:dyDescent="0.2">
      <c r="A98" s="91"/>
      <c r="B98" s="92" t="s">
        <v>149</v>
      </c>
      <c r="C98" s="93"/>
      <c r="D98" s="93"/>
      <c r="E98" s="123"/>
      <c r="F98" s="106">
        <f t="shared" si="3"/>
        <v>0</v>
      </c>
    </row>
    <row r="99" spans="1:6" s="94" customFormat="1" x14ac:dyDescent="0.2">
      <c r="A99" s="91"/>
      <c r="B99" s="95"/>
      <c r="C99" s="93"/>
      <c r="D99" s="93"/>
      <c r="E99" s="123"/>
      <c r="F99" s="106">
        <f t="shared" si="3"/>
        <v>0</v>
      </c>
    </row>
    <row r="100" spans="1:6" s="94" customFormat="1" x14ac:dyDescent="0.2">
      <c r="A100" s="107"/>
      <c r="B100" s="64"/>
      <c r="C100" s="93"/>
      <c r="D100" s="93"/>
      <c r="E100" s="123"/>
      <c r="F100" s="106"/>
    </row>
    <row r="101" spans="1:6" s="89" customFormat="1" ht="25.5" x14ac:dyDescent="0.2">
      <c r="A101" s="496" t="s">
        <v>212</v>
      </c>
      <c r="B101" s="100" t="s">
        <v>653</v>
      </c>
      <c r="C101" s="79"/>
      <c r="D101" s="71"/>
      <c r="E101" s="106"/>
      <c r="F101" s="106">
        <f t="shared" si="3"/>
        <v>0</v>
      </c>
    </row>
    <row r="102" spans="1:6" s="89" customFormat="1" x14ac:dyDescent="0.2">
      <c r="A102" s="107"/>
      <c r="B102" s="96"/>
      <c r="C102" s="79"/>
      <c r="D102" s="71"/>
      <c r="E102" s="106"/>
      <c r="F102" s="106">
        <f t="shared" si="3"/>
        <v>0</v>
      </c>
    </row>
    <row r="103" spans="1:6" s="89" customFormat="1" x14ac:dyDescent="0.2">
      <c r="A103" s="107"/>
      <c r="B103" s="96"/>
      <c r="C103" s="79"/>
      <c r="D103" s="71"/>
      <c r="E103" s="106"/>
      <c r="F103" s="106"/>
    </row>
    <row r="104" spans="1:6" s="89" customFormat="1" x14ac:dyDescent="0.2">
      <c r="A104" s="107">
        <v>15120</v>
      </c>
      <c r="B104" s="64" t="s">
        <v>654</v>
      </c>
      <c r="C104" s="93"/>
      <c r="D104" s="93"/>
      <c r="E104" s="123"/>
      <c r="F104" s="106">
        <f t="shared" ref="F104:F108" si="5">$D104*E104</f>
        <v>0</v>
      </c>
    </row>
    <row r="105" spans="1:6" s="89" customFormat="1" x14ac:dyDescent="0.2">
      <c r="A105" s="107"/>
      <c r="B105" s="64"/>
      <c r="C105" s="93"/>
      <c r="D105" s="93"/>
      <c r="E105" s="123"/>
      <c r="F105" s="106"/>
    </row>
    <row r="106" spans="1:6" s="89" customFormat="1" x14ac:dyDescent="0.2">
      <c r="A106" s="107">
        <v>15120.1</v>
      </c>
      <c r="B106" s="90" t="s">
        <v>655</v>
      </c>
      <c r="C106" s="79" t="s">
        <v>127</v>
      </c>
      <c r="D106" s="93">
        <v>1</v>
      </c>
      <c r="E106" s="123"/>
      <c r="F106" s="106">
        <f t="shared" si="5"/>
        <v>0</v>
      </c>
    </row>
    <row r="107" spans="1:6" s="89" customFormat="1" x14ac:dyDescent="0.2">
      <c r="A107" s="91"/>
      <c r="B107" s="92" t="s">
        <v>149</v>
      </c>
      <c r="C107" s="93"/>
      <c r="D107" s="93"/>
      <c r="E107" s="123"/>
      <c r="F107" s="106">
        <f t="shared" si="5"/>
        <v>0</v>
      </c>
    </row>
    <row r="108" spans="1:6" s="89" customFormat="1" x14ac:dyDescent="0.2">
      <c r="A108" s="91"/>
      <c r="B108" s="95"/>
      <c r="C108" s="93"/>
      <c r="D108" s="93"/>
      <c r="E108" s="123"/>
      <c r="F108" s="106">
        <f t="shared" si="5"/>
        <v>0</v>
      </c>
    </row>
    <row r="109" spans="1:6" s="89" customFormat="1" x14ac:dyDescent="0.2">
      <c r="A109" s="107"/>
      <c r="B109" s="96"/>
      <c r="C109" s="79"/>
      <c r="D109" s="71"/>
      <c r="E109" s="106"/>
    </row>
    <row r="110" spans="1:6" s="89" customFormat="1" x14ac:dyDescent="0.2">
      <c r="A110" s="107"/>
      <c r="B110" s="96"/>
      <c r="C110" s="79"/>
      <c r="D110" s="71"/>
      <c r="E110" s="106"/>
      <c r="F110" s="106">
        <f>SUM(F76:F108)</f>
        <v>0</v>
      </c>
    </row>
    <row r="111" spans="1:6" s="89" customFormat="1" x14ac:dyDescent="0.2">
      <c r="A111" s="142">
        <v>15155</v>
      </c>
      <c r="B111" s="88" t="s">
        <v>656</v>
      </c>
      <c r="C111" s="79"/>
      <c r="D111" s="71"/>
      <c r="E111" s="106"/>
      <c r="F111" s="106">
        <f t="shared" si="3"/>
        <v>0</v>
      </c>
    </row>
    <row r="112" spans="1:6" s="89" customFormat="1" x14ac:dyDescent="0.2">
      <c r="A112" s="107"/>
      <c r="B112" s="65"/>
      <c r="C112" s="71"/>
      <c r="D112" s="71"/>
      <c r="E112" s="106"/>
      <c r="F112" s="106">
        <f t="shared" si="3"/>
        <v>0</v>
      </c>
    </row>
    <row r="113" spans="1:6" s="89" customFormat="1" ht="63.75" x14ac:dyDescent="0.2">
      <c r="A113" s="107"/>
      <c r="B113" s="63" t="s">
        <v>657</v>
      </c>
      <c r="C113" s="79"/>
      <c r="D113" s="71"/>
      <c r="E113" s="106"/>
      <c r="F113" s="106">
        <f t="shared" si="3"/>
        <v>0</v>
      </c>
    </row>
    <row r="114" spans="1:6" s="89" customFormat="1" x14ac:dyDescent="0.2">
      <c r="A114" s="107"/>
      <c r="B114" s="63"/>
      <c r="C114" s="79"/>
      <c r="D114" s="71"/>
      <c r="E114" s="106"/>
      <c r="F114" s="106">
        <f t="shared" si="3"/>
        <v>0</v>
      </c>
    </row>
    <row r="115" spans="1:6" s="89" customFormat="1" x14ac:dyDescent="0.2">
      <c r="A115" s="497" t="s">
        <v>658</v>
      </c>
      <c r="B115" s="64" t="s">
        <v>659</v>
      </c>
      <c r="C115" s="79"/>
      <c r="D115" s="71"/>
      <c r="E115" s="106"/>
      <c r="F115" s="106">
        <f t="shared" si="3"/>
        <v>0</v>
      </c>
    </row>
    <row r="116" spans="1:6" s="89" customFormat="1" x14ac:dyDescent="0.2">
      <c r="A116" s="107"/>
      <c r="B116" s="64"/>
      <c r="C116" s="79"/>
      <c r="D116" s="71"/>
      <c r="E116" s="106"/>
      <c r="F116" s="106">
        <f t="shared" si="3"/>
        <v>0</v>
      </c>
    </row>
    <row r="117" spans="1:6" s="89" customFormat="1" x14ac:dyDescent="0.2">
      <c r="A117" s="497" t="s">
        <v>660</v>
      </c>
      <c r="B117" s="97" t="s">
        <v>661</v>
      </c>
      <c r="C117" s="71" t="s">
        <v>662</v>
      </c>
      <c r="D117" s="71">
        <v>30</v>
      </c>
      <c r="E117" s="106"/>
      <c r="F117" s="106">
        <f t="shared" si="3"/>
        <v>0</v>
      </c>
    </row>
    <row r="118" spans="1:6" s="89" customFormat="1" x14ac:dyDescent="0.2">
      <c r="A118" s="91"/>
      <c r="B118" s="92" t="s">
        <v>149</v>
      </c>
      <c r="C118" s="93"/>
      <c r="D118" s="93"/>
      <c r="E118" s="123"/>
      <c r="F118" s="106">
        <f t="shared" si="3"/>
        <v>0</v>
      </c>
    </row>
    <row r="119" spans="1:6" s="89" customFormat="1" x14ac:dyDescent="0.2">
      <c r="A119" s="91"/>
      <c r="B119" s="95"/>
      <c r="C119" s="93"/>
      <c r="D119" s="93"/>
      <c r="E119" s="123"/>
      <c r="F119" s="106">
        <f t="shared" si="3"/>
        <v>0</v>
      </c>
    </row>
    <row r="120" spans="1:6" s="89" customFormat="1" x14ac:dyDescent="0.2">
      <c r="A120" s="107"/>
      <c r="B120" s="64"/>
      <c r="C120" s="79"/>
      <c r="D120" s="71"/>
      <c r="E120" s="106"/>
      <c r="F120" s="106"/>
    </row>
    <row r="121" spans="1:6" s="89" customFormat="1" x14ac:dyDescent="0.2">
      <c r="A121" s="497" t="s">
        <v>663</v>
      </c>
      <c r="B121" s="97" t="s">
        <v>664</v>
      </c>
      <c r="C121" s="71" t="s">
        <v>662</v>
      </c>
      <c r="D121" s="71">
        <f>0.5+2.5+3.5+1.5+3.5+1.2+0.6+3+3.5+5+3.5+1+0.6+1+0.6+1+0.6+2+3.5+3.5+3.5+3.5+1.5+1.5+1.5+2+3.5+3.5+4+3.5+0.5+3.5+0.5+3.5+3+2+1.5+1.5+1.5+40</f>
        <v>127.6</v>
      </c>
      <c r="E121" s="106"/>
      <c r="F121" s="106">
        <f t="shared" si="3"/>
        <v>0</v>
      </c>
    </row>
    <row r="122" spans="1:6" s="94" customFormat="1" x14ac:dyDescent="0.2">
      <c r="A122" s="91"/>
      <c r="B122" s="92" t="s">
        <v>149</v>
      </c>
      <c r="C122" s="93"/>
      <c r="D122" s="93"/>
      <c r="E122" s="123"/>
      <c r="F122" s="106">
        <f t="shared" ref="F122:F163" si="6">$D122*E122</f>
        <v>0</v>
      </c>
    </row>
    <row r="123" spans="1:6" s="94" customFormat="1" x14ac:dyDescent="0.2">
      <c r="A123" s="91"/>
      <c r="B123" s="95"/>
      <c r="C123" s="93"/>
      <c r="D123" s="93"/>
      <c r="E123" s="123"/>
      <c r="F123" s="106">
        <f t="shared" si="6"/>
        <v>0</v>
      </c>
    </row>
    <row r="124" spans="1:6" s="89" customFormat="1" x14ac:dyDescent="0.2">
      <c r="A124" s="107"/>
      <c r="B124" s="64"/>
      <c r="C124" s="79"/>
      <c r="D124" s="71"/>
      <c r="E124" s="106"/>
      <c r="F124" s="106">
        <f t="shared" si="6"/>
        <v>0</v>
      </c>
    </row>
    <row r="125" spans="1:6" s="89" customFormat="1" x14ac:dyDescent="0.2">
      <c r="A125" s="497" t="s">
        <v>665</v>
      </c>
      <c r="B125" s="97" t="s">
        <v>666</v>
      </c>
      <c r="C125" s="71" t="s">
        <v>662</v>
      </c>
      <c r="D125" s="71">
        <f>10+1.5+3+7.5+2+4+5+6+3.5+1+16.5+0.5+2.5+2+3+1+4+2</f>
        <v>75</v>
      </c>
      <c r="E125" s="106"/>
      <c r="F125" s="106">
        <f t="shared" si="6"/>
        <v>0</v>
      </c>
    </row>
    <row r="126" spans="1:6" s="94" customFormat="1" x14ac:dyDescent="0.2">
      <c r="A126" s="91"/>
      <c r="B126" s="92" t="s">
        <v>149</v>
      </c>
      <c r="C126" s="93"/>
      <c r="D126" s="93"/>
      <c r="E126" s="123"/>
      <c r="F126" s="106">
        <f t="shared" si="6"/>
        <v>0</v>
      </c>
    </row>
    <row r="127" spans="1:6" s="94" customFormat="1" x14ac:dyDescent="0.2">
      <c r="A127" s="91"/>
      <c r="B127" s="95"/>
      <c r="C127" s="93"/>
      <c r="D127" s="93"/>
      <c r="E127" s="123"/>
      <c r="F127" s="106">
        <f t="shared" si="6"/>
        <v>0</v>
      </c>
    </row>
    <row r="128" spans="1:6" s="89" customFormat="1" x14ac:dyDescent="0.2">
      <c r="A128" s="107"/>
      <c r="B128" s="96"/>
      <c r="C128" s="79"/>
      <c r="D128" s="71"/>
      <c r="E128" s="106"/>
      <c r="F128" s="106">
        <f t="shared" si="6"/>
        <v>0</v>
      </c>
    </row>
    <row r="129" spans="1:6" s="89" customFormat="1" x14ac:dyDescent="0.2">
      <c r="A129" s="497" t="s">
        <v>667</v>
      </c>
      <c r="B129" s="97" t="s">
        <v>668</v>
      </c>
      <c r="C129" s="71" t="s">
        <v>662</v>
      </c>
      <c r="D129" s="71">
        <f>12+2.5+14+2+6+2.5+4</f>
        <v>43</v>
      </c>
      <c r="E129" s="106"/>
      <c r="F129" s="106">
        <f t="shared" si="6"/>
        <v>0</v>
      </c>
    </row>
    <row r="130" spans="1:6" s="94" customFormat="1" x14ac:dyDescent="0.2">
      <c r="A130" s="91"/>
      <c r="B130" s="92" t="s">
        <v>149</v>
      </c>
      <c r="C130" s="93"/>
      <c r="D130" s="93"/>
      <c r="E130" s="123"/>
      <c r="F130" s="106">
        <f t="shared" si="6"/>
        <v>0</v>
      </c>
    </row>
    <row r="131" spans="1:6" s="94" customFormat="1" x14ac:dyDescent="0.2">
      <c r="A131" s="91"/>
      <c r="B131" s="95"/>
      <c r="C131" s="93"/>
      <c r="D131" s="93"/>
      <c r="E131" s="123"/>
      <c r="F131" s="106">
        <f t="shared" si="6"/>
        <v>0</v>
      </c>
    </row>
    <row r="132" spans="1:6" s="89" customFormat="1" x14ac:dyDescent="0.2">
      <c r="A132" s="107"/>
      <c r="B132" s="96"/>
      <c r="C132" s="79"/>
      <c r="D132" s="71"/>
      <c r="E132" s="106"/>
      <c r="F132" s="106">
        <f t="shared" si="6"/>
        <v>0</v>
      </c>
    </row>
    <row r="133" spans="1:6" s="89" customFormat="1" x14ac:dyDescent="0.2">
      <c r="A133" s="497" t="s">
        <v>669</v>
      </c>
      <c r="B133" s="64" t="s">
        <v>670</v>
      </c>
      <c r="C133" s="71"/>
      <c r="D133" s="71"/>
      <c r="E133" s="106"/>
      <c r="F133" s="106">
        <f t="shared" si="6"/>
        <v>0</v>
      </c>
    </row>
    <row r="134" spans="1:6" s="89" customFormat="1" x14ac:dyDescent="0.2">
      <c r="A134" s="107"/>
      <c r="B134" s="96"/>
      <c r="C134" s="79"/>
      <c r="D134" s="71"/>
      <c r="E134" s="106"/>
      <c r="F134" s="106">
        <f t="shared" si="6"/>
        <v>0</v>
      </c>
    </row>
    <row r="135" spans="1:6" s="89" customFormat="1" x14ac:dyDescent="0.2">
      <c r="A135" s="497" t="s">
        <v>671</v>
      </c>
      <c r="B135" s="97" t="s">
        <v>672</v>
      </c>
      <c r="C135" s="79" t="s">
        <v>127</v>
      </c>
      <c r="D135" s="71">
        <v>13</v>
      </c>
      <c r="E135" s="106"/>
      <c r="F135" s="106">
        <f t="shared" si="6"/>
        <v>0</v>
      </c>
    </row>
    <row r="136" spans="1:6" s="89" customFormat="1" x14ac:dyDescent="0.2">
      <c r="A136" s="497"/>
      <c r="B136" s="92" t="s">
        <v>149</v>
      </c>
      <c r="C136" s="79"/>
      <c r="D136" s="71"/>
      <c r="E136" s="106"/>
      <c r="F136" s="106">
        <f t="shared" si="6"/>
        <v>0</v>
      </c>
    </row>
    <row r="137" spans="1:6" s="94" customFormat="1" x14ac:dyDescent="0.2">
      <c r="A137" s="91"/>
      <c r="B137" s="95"/>
      <c r="C137" s="93"/>
      <c r="D137" s="93"/>
      <c r="E137" s="123"/>
      <c r="F137" s="106">
        <f t="shared" si="6"/>
        <v>0</v>
      </c>
    </row>
    <row r="138" spans="1:6" s="94" customFormat="1" x14ac:dyDescent="0.2">
      <c r="A138" s="91"/>
      <c r="B138" s="69"/>
      <c r="C138" s="93"/>
      <c r="D138" s="93"/>
      <c r="E138" s="123"/>
      <c r="F138" s="106">
        <f t="shared" si="6"/>
        <v>0</v>
      </c>
    </row>
    <row r="139" spans="1:6" s="89" customFormat="1" x14ac:dyDescent="0.2">
      <c r="A139" s="497" t="s">
        <v>673</v>
      </c>
      <c r="B139" s="97" t="s">
        <v>674</v>
      </c>
      <c r="C139" s="79" t="s">
        <v>127</v>
      </c>
      <c r="D139" s="71">
        <v>4</v>
      </c>
      <c r="E139" s="106"/>
      <c r="F139" s="106">
        <f t="shared" si="6"/>
        <v>0</v>
      </c>
    </row>
    <row r="140" spans="1:6" s="89" customFormat="1" x14ac:dyDescent="0.2">
      <c r="A140" s="497"/>
      <c r="B140" s="92" t="s">
        <v>149</v>
      </c>
      <c r="C140" s="79"/>
      <c r="D140" s="71"/>
      <c r="E140" s="106"/>
      <c r="F140" s="106">
        <f t="shared" si="6"/>
        <v>0</v>
      </c>
    </row>
    <row r="141" spans="1:6" s="94" customFormat="1" x14ac:dyDescent="0.2">
      <c r="A141" s="91"/>
      <c r="B141" s="95"/>
      <c r="C141" s="93"/>
      <c r="D141" s="93"/>
      <c r="E141" s="123"/>
      <c r="F141" s="106">
        <f t="shared" si="6"/>
        <v>0</v>
      </c>
    </row>
    <row r="142" spans="1:6" s="89" customFormat="1" x14ac:dyDescent="0.2">
      <c r="A142" s="91"/>
      <c r="B142" s="65"/>
      <c r="C142" s="79"/>
      <c r="D142" s="71"/>
      <c r="E142" s="106"/>
      <c r="F142" s="106">
        <f t="shared" si="6"/>
        <v>0</v>
      </c>
    </row>
    <row r="143" spans="1:6" s="89" customFormat="1" x14ac:dyDescent="0.2">
      <c r="A143" s="497"/>
      <c r="B143" s="64"/>
      <c r="C143" s="79"/>
      <c r="D143" s="71"/>
      <c r="E143" s="106"/>
      <c r="F143" s="106">
        <f>SUM(F113:F140)</f>
        <v>0</v>
      </c>
    </row>
    <row r="144" spans="1:6" s="89" customFormat="1" x14ac:dyDescent="0.2">
      <c r="A144" s="497" t="s">
        <v>675</v>
      </c>
      <c r="B144" s="64" t="s">
        <v>676</v>
      </c>
      <c r="C144" s="71"/>
      <c r="D144" s="71"/>
      <c r="E144" s="106"/>
      <c r="F144" s="106">
        <f t="shared" si="6"/>
        <v>0</v>
      </c>
    </row>
    <row r="145" spans="1:6" s="89" customFormat="1" x14ac:dyDescent="0.2">
      <c r="A145" s="107"/>
      <c r="B145" s="96"/>
      <c r="C145" s="79"/>
      <c r="D145" s="71"/>
      <c r="E145" s="106"/>
      <c r="F145" s="106">
        <f t="shared" si="6"/>
        <v>0</v>
      </c>
    </row>
    <row r="146" spans="1:6" s="89" customFormat="1" x14ac:dyDescent="0.2">
      <c r="A146" s="497" t="s">
        <v>677</v>
      </c>
      <c r="B146" s="97" t="s">
        <v>678</v>
      </c>
      <c r="C146" s="79" t="s">
        <v>127</v>
      </c>
      <c r="D146" s="71">
        <v>3</v>
      </c>
      <c r="E146" s="106"/>
      <c r="F146" s="106">
        <f t="shared" si="6"/>
        <v>0</v>
      </c>
    </row>
    <row r="147" spans="1:6" s="89" customFormat="1" x14ac:dyDescent="0.2">
      <c r="A147" s="497"/>
      <c r="B147" s="92" t="s">
        <v>149</v>
      </c>
      <c r="C147" s="79"/>
      <c r="D147" s="71"/>
      <c r="E147" s="106"/>
      <c r="F147" s="106">
        <f t="shared" si="6"/>
        <v>0</v>
      </c>
    </row>
    <row r="148" spans="1:6" s="94" customFormat="1" x14ac:dyDescent="0.2">
      <c r="A148" s="101"/>
      <c r="B148" s="95"/>
      <c r="C148" s="93"/>
      <c r="D148" s="93"/>
      <c r="E148" s="123"/>
      <c r="F148" s="106">
        <f t="shared" si="6"/>
        <v>0</v>
      </c>
    </row>
    <row r="149" spans="1:6" s="94" customFormat="1" x14ac:dyDescent="0.2">
      <c r="A149" s="101"/>
      <c r="B149" s="69"/>
      <c r="C149" s="93"/>
      <c r="D149" s="93"/>
      <c r="E149" s="123"/>
      <c r="F149" s="106">
        <f t="shared" si="6"/>
        <v>0</v>
      </c>
    </row>
    <row r="150" spans="1:6" s="89" customFormat="1" x14ac:dyDescent="0.2">
      <c r="A150" s="497" t="s">
        <v>679</v>
      </c>
      <c r="B150" s="64" t="s">
        <v>680</v>
      </c>
      <c r="C150" s="71"/>
      <c r="D150" s="71"/>
      <c r="E150" s="106"/>
      <c r="F150" s="106">
        <f t="shared" si="6"/>
        <v>0</v>
      </c>
    </row>
    <row r="151" spans="1:6" s="89" customFormat="1" x14ac:dyDescent="0.2">
      <c r="A151" s="497"/>
      <c r="B151" s="64"/>
      <c r="C151" s="71"/>
      <c r="D151" s="71"/>
      <c r="E151" s="106"/>
      <c r="F151" s="106"/>
    </row>
    <row r="152" spans="1:6" s="89" customFormat="1" x14ac:dyDescent="0.2">
      <c r="A152" s="497" t="s">
        <v>681</v>
      </c>
      <c r="B152" s="97" t="s">
        <v>682</v>
      </c>
      <c r="C152" s="79" t="s">
        <v>127</v>
      </c>
      <c r="D152" s="71">
        <v>6</v>
      </c>
      <c r="E152" s="106"/>
      <c r="F152" s="106">
        <f t="shared" si="6"/>
        <v>0</v>
      </c>
    </row>
    <row r="153" spans="1:6" s="89" customFormat="1" x14ac:dyDescent="0.2">
      <c r="A153" s="497"/>
      <c r="B153" s="92" t="s">
        <v>149</v>
      </c>
      <c r="C153" s="79"/>
      <c r="D153" s="71"/>
      <c r="E153" s="106"/>
      <c r="F153" s="106">
        <f t="shared" si="6"/>
        <v>0</v>
      </c>
    </row>
    <row r="154" spans="1:6" s="89" customFormat="1" x14ac:dyDescent="0.2">
      <c r="A154" s="91"/>
      <c r="B154" s="95"/>
      <c r="C154" s="93"/>
      <c r="D154" s="93"/>
      <c r="E154" s="123"/>
      <c r="F154" s="106">
        <f t="shared" si="6"/>
        <v>0</v>
      </c>
    </row>
    <row r="155" spans="1:6" s="89" customFormat="1" x14ac:dyDescent="0.2">
      <c r="A155" s="497"/>
      <c r="B155" s="64"/>
      <c r="C155" s="71"/>
      <c r="D155" s="71"/>
      <c r="E155" s="106"/>
      <c r="F155" s="106"/>
    </row>
    <row r="156" spans="1:6" s="89" customFormat="1" x14ac:dyDescent="0.2">
      <c r="A156" s="497" t="s">
        <v>683</v>
      </c>
      <c r="B156" s="97" t="s">
        <v>684</v>
      </c>
      <c r="C156" s="79" t="s">
        <v>127</v>
      </c>
      <c r="D156" s="71">
        <v>14</v>
      </c>
      <c r="E156" s="106"/>
      <c r="F156" s="106">
        <f t="shared" ref="F156:F158" si="7">$D156*E156</f>
        <v>0</v>
      </c>
    </row>
    <row r="157" spans="1:6" s="89" customFormat="1" x14ac:dyDescent="0.2">
      <c r="A157" s="497"/>
      <c r="B157" s="92" t="s">
        <v>149</v>
      </c>
      <c r="C157" s="79"/>
      <c r="D157" s="71"/>
      <c r="E157" s="106"/>
      <c r="F157" s="106">
        <f t="shared" si="7"/>
        <v>0</v>
      </c>
    </row>
    <row r="158" spans="1:6" s="89" customFormat="1" x14ac:dyDescent="0.2">
      <c r="A158" s="91"/>
      <c r="B158" s="95"/>
      <c r="C158" s="93"/>
      <c r="D158" s="93"/>
      <c r="E158" s="123"/>
      <c r="F158" s="106">
        <f t="shared" si="7"/>
        <v>0</v>
      </c>
    </row>
    <row r="159" spans="1:6" s="94" customFormat="1" x14ac:dyDescent="0.2">
      <c r="A159" s="91"/>
      <c r="B159" s="69"/>
      <c r="C159" s="93"/>
      <c r="D159" s="93"/>
      <c r="E159" s="123"/>
      <c r="F159" s="106">
        <f t="shared" si="6"/>
        <v>0</v>
      </c>
    </row>
    <row r="160" spans="1:6" s="89" customFormat="1" x14ac:dyDescent="0.2">
      <c r="A160" s="497" t="s">
        <v>685</v>
      </c>
      <c r="B160" s="97" t="s">
        <v>686</v>
      </c>
      <c r="C160" s="79" t="s">
        <v>127</v>
      </c>
      <c r="D160" s="71">
        <v>4</v>
      </c>
      <c r="E160" s="106"/>
      <c r="F160" s="106">
        <f t="shared" si="6"/>
        <v>0</v>
      </c>
    </row>
    <row r="161" spans="1:6" s="89" customFormat="1" x14ac:dyDescent="0.2">
      <c r="A161" s="497"/>
      <c r="B161" s="92" t="s">
        <v>149</v>
      </c>
      <c r="C161" s="79"/>
      <c r="D161" s="71"/>
      <c r="E161" s="106"/>
      <c r="F161" s="106">
        <f t="shared" si="6"/>
        <v>0</v>
      </c>
    </row>
    <row r="162" spans="1:6" s="94" customFormat="1" x14ac:dyDescent="0.2">
      <c r="A162" s="91"/>
      <c r="B162" s="95"/>
      <c r="C162" s="93"/>
      <c r="D162" s="93"/>
      <c r="E162" s="123"/>
      <c r="F162" s="106">
        <f t="shared" si="6"/>
        <v>0</v>
      </c>
    </row>
    <row r="163" spans="1:6" s="89" customFormat="1" x14ac:dyDescent="0.2">
      <c r="A163" s="107"/>
      <c r="B163" s="65"/>
      <c r="C163" s="79"/>
      <c r="D163" s="71"/>
      <c r="E163" s="106"/>
      <c r="F163" s="106">
        <f t="shared" si="6"/>
        <v>0</v>
      </c>
    </row>
    <row r="164" spans="1:6" s="94" customFormat="1" x14ac:dyDescent="0.2">
      <c r="A164" s="91"/>
      <c r="B164" s="69"/>
      <c r="C164" s="93"/>
      <c r="D164" s="93"/>
      <c r="E164" s="123"/>
      <c r="F164" s="106">
        <f>SUM(F145:F162)</f>
        <v>0</v>
      </c>
    </row>
    <row r="165" spans="1:6" s="89" customFormat="1" x14ac:dyDescent="0.2">
      <c r="A165" s="142">
        <v>15410</v>
      </c>
      <c r="B165" s="88" t="s">
        <v>687</v>
      </c>
      <c r="C165" s="79"/>
      <c r="D165" s="71"/>
      <c r="E165" s="106"/>
      <c r="F165" s="106">
        <f t="shared" ref="F165:F210" si="8">$D165*E165</f>
        <v>0</v>
      </c>
    </row>
    <row r="166" spans="1:6" s="89" customFormat="1" x14ac:dyDescent="0.2">
      <c r="A166" s="107"/>
      <c r="B166" s="62"/>
      <c r="C166" s="79"/>
      <c r="D166" s="71"/>
      <c r="E166" s="106"/>
      <c r="F166" s="106">
        <f t="shared" si="8"/>
        <v>0</v>
      </c>
    </row>
    <row r="167" spans="1:6" s="89" customFormat="1" ht="51" x14ac:dyDescent="0.2">
      <c r="A167" s="107"/>
      <c r="B167" s="63" t="str">
        <f>"Supply and install the following "&amp;B165&amp;", complete including all necessary accessories, all as specified, shown on the drawings, and to the satisfaction of the Engineer."</f>
        <v>Supply and install the following Plumbing Fixtures, complete including all necessary accessories, all as specified, shown on the drawings, and to the satisfaction of the Engineer.</v>
      </c>
      <c r="C167" s="79"/>
      <c r="D167" s="71"/>
      <c r="E167" s="106"/>
      <c r="F167" s="106">
        <f t="shared" si="8"/>
        <v>0</v>
      </c>
    </row>
    <row r="168" spans="1:6" s="89" customFormat="1" x14ac:dyDescent="0.2">
      <c r="A168" s="80">
        <v>15410.1</v>
      </c>
      <c r="B168" s="64" t="s">
        <v>688</v>
      </c>
      <c r="C168" s="79"/>
      <c r="D168" s="71"/>
      <c r="E168" s="106"/>
      <c r="F168" s="106">
        <f t="shared" si="8"/>
        <v>0</v>
      </c>
    </row>
    <row r="169" spans="1:6" s="89" customFormat="1" x14ac:dyDescent="0.2">
      <c r="A169" s="76"/>
      <c r="B169" s="62"/>
      <c r="C169" s="79"/>
      <c r="D169" s="71"/>
      <c r="E169" s="106"/>
      <c r="F169" s="106">
        <f t="shared" si="8"/>
        <v>0</v>
      </c>
    </row>
    <row r="170" spans="1:6" s="89" customFormat="1" ht="25.5" x14ac:dyDescent="0.2">
      <c r="A170" s="126" t="s">
        <v>689</v>
      </c>
      <c r="B170" s="97" t="s">
        <v>690</v>
      </c>
      <c r="C170" s="79" t="s">
        <v>127</v>
      </c>
      <c r="D170" s="71">
        <v>3</v>
      </c>
      <c r="E170" s="106"/>
      <c r="F170" s="106">
        <f t="shared" si="8"/>
        <v>0</v>
      </c>
    </row>
    <row r="171" spans="1:6" s="94" customFormat="1" x14ac:dyDescent="0.2">
      <c r="A171" s="91"/>
      <c r="B171" s="92" t="s">
        <v>149</v>
      </c>
      <c r="C171" s="93"/>
      <c r="D171" s="102"/>
      <c r="E171" s="123"/>
      <c r="F171" s="106">
        <f t="shared" si="8"/>
        <v>0</v>
      </c>
    </row>
    <row r="172" spans="1:6" s="94" customFormat="1" x14ac:dyDescent="0.2">
      <c r="A172" s="91"/>
      <c r="B172" s="95"/>
      <c r="C172" s="93"/>
      <c r="D172" s="102"/>
      <c r="E172" s="123"/>
      <c r="F172" s="106">
        <f t="shared" si="8"/>
        <v>0</v>
      </c>
    </row>
    <row r="173" spans="1:6" s="94" customFormat="1" x14ac:dyDescent="0.2">
      <c r="A173" s="91"/>
      <c r="B173" s="69"/>
      <c r="C173" s="93"/>
      <c r="D173" s="102"/>
      <c r="E173" s="123"/>
      <c r="F173" s="106"/>
    </row>
    <row r="174" spans="1:6" s="89" customFormat="1" ht="25.5" x14ac:dyDescent="0.2">
      <c r="A174" s="126" t="s">
        <v>691</v>
      </c>
      <c r="B174" s="97" t="s">
        <v>692</v>
      </c>
      <c r="C174" s="79" t="s">
        <v>127</v>
      </c>
      <c r="D174" s="71">
        <v>2</v>
      </c>
      <c r="E174" s="106"/>
      <c r="F174" s="106">
        <f t="shared" ref="F174:F176" si="9">$D174*E174</f>
        <v>0</v>
      </c>
    </row>
    <row r="175" spans="1:6" s="94" customFormat="1" x14ac:dyDescent="0.2">
      <c r="A175" s="91"/>
      <c r="B175" s="92" t="s">
        <v>149</v>
      </c>
      <c r="C175" s="93"/>
      <c r="D175" s="93"/>
      <c r="E175" s="123"/>
      <c r="F175" s="106">
        <f t="shared" si="9"/>
        <v>0</v>
      </c>
    </row>
    <row r="176" spans="1:6" s="94" customFormat="1" x14ac:dyDescent="0.2">
      <c r="A176" s="91"/>
      <c r="B176" s="95"/>
      <c r="C176" s="93"/>
      <c r="D176" s="93"/>
      <c r="E176" s="123"/>
      <c r="F176" s="106">
        <f t="shared" si="9"/>
        <v>0</v>
      </c>
    </row>
    <row r="177" spans="1:6" s="89" customFormat="1" x14ac:dyDescent="0.2">
      <c r="A177" s="76"/>
      <c r="B177" s="96"/>
      <c r="C177" s="79"/>
      <c r="D177" s="71"/>
      <c r="E177" s="106"/>
      <c r="F177" s="106">
        <f t="shared" si="8"/>
        <v>0</v>
      </c>
    </row>
    <row r="178" spans="1:6" s="89" customFormat="1" ht="25.5" x14ac:dyDescent="0.2">
      <c r="A178" s="126" t="s">
        <v>693</v>
      </c>
      <c r="B178" s="97" t="s">
        <v>694</v>
      </c>
      <c r="C178" s="79" t="s">
        <v>127</v>
      </c>
      <c r="D178" s="71">
        <v>1</v>
      </c>
      <c r="E178" s="106"/>
      <c r="F178" s="106">
        <f t="shared" si="8"/>
        <v>0</v>
      </c>
    </row>
    <row r="179" spans="1:6" s="89" customFormat="1" x14ac:dyDescent="0.2">
      <c r="A179" s="91"/>
      <c r="B179" s="92" t="s">
        <v>149</v>
      </c>
      <c r="C179" s="93"/>
      <c r="D179" s="93"/>
      <c r="E179" s="123"/>
      <c r="F179" s="106">
        <f t="shared" si="8"/>
        <v>0</v>
      </c>
    </row>
    <row r="180" spans="1:6" s="89" customFormat="1" x14ac:dyDescent="0.2">
      <c r="A180" s="91"/>
      <c r="B180" s="95"/>
      <c r="C180" s="93"/>
      <c r="D180" s="93"/>
      <c r="E180" s="123"/>
      <c r="F180" s="106">
        <f t="shared" si="8"/>
        <v>0</v>
      </c>
    </row>
    <row r="181" spans="1:6" s="89" customFormat="1" x14ac:dyDescent="0.2">
      <c r="A181" s="107"/>
      <c r="B181" s="96"/>
      <c r="C181" s="79"/>
      <c r="D181" s="71"/>
      <c r="E181" s="106"/>
      <c r="F181" s="106"/>
    </row>
    <row r="182" spans="1:6" s="89" customFormat="1" x14ac:dyDescent="0.2">
      <c r="A182" s="80" t="s">
        <v>695</v>
      </c>
      <c r="B182" s="97" t="s">
        <v>696</v>
      </c>
      <c r="C182" s="79" t="s">
        <v>127</v>
      </c>
      <c r="D182" s="71">
        <v>3</v>
      </c>
      <c r="E182" s="106"/>
      <c r="F182" s="106">
        <f t="shared" si="8"/>
        <v>0</v>
      </c>
    </row>
    <row r="183" spans="1:6" s="94" customFormat="1" x14ac:dyDescent="0.2">
      <c r="A183" s="91"/>
      <c r="B183" s="92" t="s">
        <v>149</v>
      </c>
      <c r="C183" s="93"/>
      <c r="D183" s="93"/>
      <c r="E183" s="123"/>
      <c r="F183" s="106">
        <f t="shared" si="8"/>
        <v>0</v>
      </c>
    </row>
    <row r="184" spans="1:6" s="94" customFormat="1" x14ac:dyDescent="0.2">
      <c r="A184" s="91"/>
      <c r="B184" s="95"/>
      <c r="C184" s="93"/>
      <c r="D184" s="93"/>
      <c r="E184" s="123"/>
      <c r="F184" s="106">
        <f t="shared" si="8"/>
        <v>0</v>
      </c>
    </row>
    <row r="185" spans="1:6" s="94" customFormat="1" x14ac:dyDescent="0.2">
      <c r="A185" s="91"/>
      <c r="B185" s="69"/>
      <c r="C185" s="93"/>
      <c r="D185" s="93"/>
      <c r="E185" s="123"/>
      <c r="F185" s="106"/>
    </row>
    <row r="186" spans="1:6" s="94" customFormat="1" x14ac:dyDescent="0.2">
      <c r="A186" s="80" t="s">
        <v>697</v>
      </c>
      <c r="B186" s="97" t="s">
        <v>698</v>
      </c>
      <c r="C186" s="79" t="s">
        <v>127</v>
      </c>
      <c r="D186" s="71">
        <v>1</v>
      </c>
      <c r="E186" s="106"/>
      <c r="F186" s="106">
        <f t="shared" ref="F186:F188" si="10">$D186*E186</f>
        <v>0</v>
      </c>
    </row>
    <row r="187" spans="1:6" s="94" customFormat="1" x14ac:dyDescent="0.2">
      <c r="A187" s="91"/>
      <c r="B187" s="92" t="s">
        <v>149</v>
      </c>
      <c r="C187" s="93"/>
      <c r="D187" s="93"/>
      <c r="E187" s="123"/>
      <c r="F187" s="106">
        <f t="shared" si="10"/>
        <v>0</v>
      </c>
    </row>
    <row r="188" spans="1:6" s="94" customFormat="1" x14ac:dyDescent="0.2">
      <c r="A188" s="91"/>
      <c r="B188" s="95"/>
      <c r="C188" s="93"/>
      <c r="D188" s="93"/>
      <c r="E188" s="123"/>
      <c r="F188" s="106">
        <f t="shared" si="10"/>
        <v>0</v>
      </c>
    </row>
    <row r="189" spans="1:6" s="94" customFormat="1" x14ac:dyDescent="0.2">
      <c r="A189" s="91"/>
      <c r="B189" s="69"/>
      <c r="C189" s="93"/>
      <c r="D189" s="93"/>
      <c r="E189" s="123"/>
      <c r="F189" s="106"/>
    </row>
    <row r="190" spans="1:6" s="89" customFormat="1" x14ac:dyDescent="0.2">
      <c r="A190" s="80" t="s">
        <v>699</v>
      </c>
      <c r="B190" s="97" t="s">
        <v>700</v>
      </c>
      <c r="C190" s="79" t="s">
        <v>127</v>
      </c>
      <c r="D190" s="71">
        <v>4</v>
      </c>
      <c r="E190" s="106"/>
      <c r="F190" s="106">
        <f t="shared" si="8"/>
        <v>0</v>
      </c>
    </row>
    <row r="191" spans="1:6" s="47" customFormat="1" x14ac:dyDescent="0.2">
      <c r="A191" s="91"/>
      <c r="B191" s="92" t="s">
        <v>149</v>
      </c>
      <c r="C191" s="93"/>
      <c r="D191" s="93"/>
    </row>
    <row r="192" spans="1:6" s="89" customFormat="1" x14ac:dyDescent="0.2">
      <c r="A192" s="91"/>
      <c r="B192" s="95"/>
      <c r="C192" s="93"/>
      <c r="D192" s="93"/>
      <c r="E192" s="106"/>
      <c r="F192" s="106"/>
    </row>
    <row r="193" spans="1:6" s="89" customFormat="1" x14ac:dyDescent="0.2">
      <c r="A193" s="107"/>
      <c r="B193" s="96"/>
      <c r="C193" s="79"/>
      <c r="D193" s="71"/>
      <c r="E193" s="106"/>
      <c r="F193" s="106"/>
    </row>
    <row r="194" spans="1:6" s="89" customFormat="1" ht="13.5" customHeight="1" x14ac:dyDescent="0.2">
      <c r="A194" s="80" t="s">
        <v>701</v>
      </c>
      <c r="B194" s="97" t="s">
        <v>702</v>
      </c>
      <c r="C194" s="79" t="s">
        <v>127</v>
      </c>
      <c r="D194" s="71">
        <v>1</v>
      </c>
      <c r="E194" s="106"/>
      <c r="F194" s="106">
        <f t="shared" si="8"/>
        <v>0</v>
      </c>
    </row>
    <row r="195" spans="1:6" s="94" customFormat="1" x14ac:dyDescent="0.2">
      <c r="A195" s="91"/>
      <c r="B195" s="92" t="s">
        <v>149</v>
      </c>
      <c r="C195" s="93"/>
      <c r="D195" s="93"/>
      <c r="E195" s="123"/>
      <c r="F195" s="106">
        <f t="shared" si="8"/>
        <v>0</v>
      </c>
    </row>
    <row r="196" spans="1:6" s="94" customFormat="1" x14ac:dyDescent="0.2">
      <c r="A196" s="91"/>
      <c r="B196" s="95"/>
      <c r="C196" s="93"/>
      <c r="D196" s="93"/>
      <c r="E196" s="123"/>
      <c r="F196" s="106">
        <f t="shared" si="8"/>
        <v>0</v>
      </c>
    </row>
    <row r="197" spans="1:6" s="94" customFormat="1" x14ac:dyDescent="0.2">
      <c r="A197" s="91"/>
      <c r="B197" s="69"/>
      <c r="C197" s="93"/>
      <c r="D197" s="93"/>
      <c r="E197" s="123"/>
      <c r="F197" s="106"/>
    </row>
    <row r="198" spans="1:6" s="94" customFormat="1" x14ac:dyDescent="0.2">
      <c r="A198" s="80" t="s">
        <v>703</v>
      </c>
      <c r="B198" s="97" t="s">
        <v>704</v>
      </c>
      <c r="C198" s="79" t="s">
        <v>127</v>
      </c>
      <c r="D198" s="71">
        <v>1</v>
      </c>
      <c r="E198" s="123"/>
      <c r="F198" s="106">
        <f t="shared" si="8"/>
        <v>0</v>
      </c>
    </row>
    <row r="199" spans="1:6" s="94" customFormat="1" x14ac:dyDescent="0.2">
      <c r="A199" s="91"/>
      <c r="B199" s="92" t="s">
        <v>149</v>
      </c>
      <c r="C199" s="93"/>
      <c r="D199" s="93"/>
      <c r="E199" s="123"/>
      <c r="F199" s="106"/>
    </row>
    <row r="200" spans="1:6" s="89" customFormat="1" x14ac:dyDescent="0.2">
      <c r="A200" s="91"/>
      <c r="B200" s="95"/>
      <c r="C200" s="93"/>
      <c r="D200" s="93"/>
      <c r="E200" s="106"/>
      <c r="F200" s="106">
        <f t="shared" si="8"/>
        <v>0</v>
      </c>
    </row>
    <row r="201" spans="1:6" s="89" customFormat="1" x14ac:dyDescent="0.2">
      <c r="A201" s="91"/>
      <c r="B201" s="69"/>
      <c r="C201" s="93"/>
      <c r="D201" s="93"/>
      <c r="E201" s="106"/>
      <c r="F201" s="106">
        <f>SUM(F167:F200)</f>
        <v>0</v>
      </c>
    </row>
    <row r="202" spans="1:6" s="89" customFormat="1" x14ac:dyDescent="0.2">
      <c r="A202" s="91"/>
      <c r="B202" s="69"/>
      <c r="C202" s="93"/>
      <c r="D202" s="93"/>
      <c r="E202" s="106"/>
      <c r="F202" s="106"/>
    </row>
    <row r="203" spans="1:6" s="89" customFormat="1" ht="25.5" x14ac:dyDescent="0.2">
      <c r="A203" s="80" t="s">
        <v>705</v>
      </c>
      <c r="B203" s="97" t="s">
        <v>706</v>
      </c>
      <c r="C203" s="79" t="s">
        <v>127</v>
      </c>
      <c r="D203" s="71">
        <v>4</v>
      </c>
      <c r="E203" s="123"/>
      <c r="F203" s="106">
        <f t="shared" si="8"/>
        <v>0</v>
      </c>
    </row>
    <row r="204" spans="1:6" s="89" customFormat="1" x14ac:dyDescent="0.2">
      <c r="A204" s="91"/>
      <c r="B204" s="92" t="s">
        <v>149</v>
      </c>
      <c r="C204" s="93"/>
      <c r="D204" s="93"/>
      <c r="E204" s="123"/>
      <c r="F204" s="106"/>
    </row>
    <row r="205" spans="1:6" s="89" customFormat="1" x14ac:dyDescent="0.2">
      <c r="A205" s="91"/>
      <c r="B205" s="95"/>
      <c r="C205" s="93"/>
      <c r="D205" s="93"/>
      <c r="E205" s="106"/>
      <c r="F205" s="106">
        <f t="shared" ref="F205" si="11">$D205*E205</f>
        <v>0</v>
      </c>
    </row>
    <row r="206" spans="1:6" s="89" customFormat="1" x14ac:dyDescent="0.2">
      <c r="A206" s="91"/>
      <c r="B206" s="69"/>
      <c r="C206" s="93"/>
      <c r="D206" s="93"/>
      <c r="E206" s="106"/>
      <c r="F206" s="106"/>
    </row>
    <row r="207" spans="1:6" s="89" customFormat="1" ht="25.5" x14ac:dyDescent="0.2">
      <c r="A207" s="80" t="s">
        <v>707</v>
      </c>
      <c r="B207" s="97" t="s">
        <v>708</v>
      </c>
      <c r="C207" s="79" t="s">
        <v>127</v>
      </c>
      <c r="D207" s="71">
        <v>1</v>
      </c>
      <c r="E207" s="106"/>
      <c r="F207" s="106">
        <f t="shared" si="8"/>
        <v>0</v>
      </c>
    </row>
    <row r="208" spans="1:6" s="94" customFormat="1" x14ac:dyDescent="0.2">
      <c r="A208" s="91"/>
      <c r="B208" s="92" t="s">
        <v>149</v>
      </c>
      <c r="C208" s="93"/>
      <c r="D208" s="93"/>
      <c r="E208" s="123"/>
      <c r="F208" s="106">
        <f t="shared" si="8"/>
        <v>0</v>
      </c>
    </row>
    <row r="209" spans="1:6" s="94" customFormat="1" x14ac:dyDescent="0.2">
      <c r="A209" s="91"/>
      <c r="B209" s="95"/>
      <c r="C209" s="93"/>
      <c r="D209" s="93"/>
      <c r="E209" s="123"/>
      <c r="F209" s="106">
        <f t="shared" si="8"/>
        <v>0</v>
      </c>
    </row>
    <row r="210" spans="1:6" s="89" customFormat="1" x14ac:dyDescent="0.2">
      <c r="A210" s="107"/>
      <c r="B210" s="96"/>
      <c r="C210" s="79"/>
      <c r="D210" s="71"/>
      <c r="E210" s="106"/>
      <c r="F210" s="106">
        <f t="shared" si="8"/>
        <v>0</v>
      </c>
    </row>
    <row r="211" spans="1:6" s="89" customFormat="1" x14ac:dyDescent="0.2">
      <c r="A211" s="80"/>
      <c r="B211" s="65"/>
      <c r="C211" s="71"/>
      <c r="D211" s="71"/>
      <c r="E211" s="106"/>
      <c r="F211" s="106"/>
    </row>
    <row r="212" spans="1:6" s="89" customFormat="1" x14ac:dyDescent="0.2">
      <c r="A212" s="105">
        <v>15465</v>
      </c>
      <c r="B212" s="103" t="s">
        <v>709</v>
      </c>
      <c r="C212" s="79"/>
      <c r="D212" s="71"/>
      <c r="E212" s="106"/>
      <c r="F212" s="106">
        <f t="shared" ref="F212:F247" si="12">$D212*E212</f>
        <v>0</v>
      </c>
    </row>
    <row r="213" spans="1:6" s="89" customFormat="1" x14ac:dyDescent="0.2">
      <c r="A213" s="107"/>
      <c r="B213" s="65"/>
      <c r="C213" s="79"/>
      <c r="D213" s="71"/>
      <c r="E213" s="106"/>
      <c r="F213" s="106">
        <f t="shared" si="12"/>
        <v>0</v>
      </c>
    </row>
    <row r="214" spans="1:6" s="89" customFormat="1" ht="53.25" customHeight="1" x14ac:dyDescent="0.2">
      <c r="A214" s="107"/>
      <c r="B214" s="65" t="s">
        <v>710</v>
      </c>
      <c r="C214" s="79"/>
      <c r="D214" s="71"/>
      <c r="E214" s="480"/>
      <c r="F214" s="480">
        <f t="shared" si="12"/>
        <v>0</v>
      </c>
    </row>
    <row r="215" spans="1:6" s="89" customFormat="1" x14ac:dyDescent="0.2">
      <c r="A215" s="107"/>
      <c r="B215" s="65"/>
      <c r="C215" s="79"/>
      <c r="D215" s="71"/>
      <c r="E215" s="106"/>
      <c r="F215" s="106">
        <f t="shared" si="12"/>
        <v>0</v>
      </c>
    </row>
    <row r="216" spans="1:6" s="89" customFormat="1" ht="63.75" x14ac:dyDescent="0.2">
      <c r="A216" s="80">
        <f>A212+0.1</f>
        <v>15465.1</v>
      </c>
      <c r="B216" s="104" t="s">
        <v>711</v>
      </c>
      <c r="C216" s="79" t="s">
        <v>712</v>
      </c>
      <c r="D216" s="71">
        <v>1</v>
      </c>
      <c r="E216" s="106"/>
      <c r="F216" s="106">
        <f t="shared" si="12"/>
        <v>0</v>
      </c>
    </row>
    <row r="217" spans="1:6" s="94" customFormat="1" x14ac:dyDescent="0.2">
      <c r="A217" s="91"/>
      <c r="B217" s="92" t="s">
        <v>149</v>
      </c>
      <c r="C217" s="93"/>
      <c r="D217" s="93"/>
      <c r="E217" s="123"/>
      <c r="F217" s="106">
        <f t="shared" si="12"/>
        <v>0</v>
      </c>
    </row>
    <row r="218" spans="1:6" s="94" customFormat="1" x14ac:dyDescent="0.2">
      <c r="A218" s="91"/>
      <c r="B218" s="95"/>
      <c r="C218" s="93"/>
      <c r="D218" s="93"/>
      <c r="E218" s="123"/>
      <c r="F218" s="106">
        <f t="shared" si="12"/>
        <v>0</v>
      </c>
    </row>
    <row r="219" spans="1:6" s="89" customFormat="1" x14ac:dyDescent="0.2">
      <c r="A219" s="107"/>
      <c r="B219" s="63"/>
      <c r="C219" s="79"/>
      <c r="D219" s="71"/>
      <c r="E219" s="106"/>
      <c r="F219" s="106">
        <f>SUM(F203:F216)</f>
        <v>0</v>
      </c>
    </row>
    <row r="220" spans="1:6" s="481" customFormat="1" x14ac:dyDescent="0.2">
      <c r="A220" s="105">
        <v>15480</v>
      </c>
      <c r="B220" s="88" t="s">
        <v>713</v>
      </c>
      <c r="C220" s="79"/>
      <c r="D220" s="71"/>
      <c r="E220" s="106"/>
      <c r="F220" s="106">
        <f t="shared" si="12"/>
        <v>0</v>
      </c>
    </row>
    <row r="221" spans="1:6" s="481" customFormat="1" x14ac:dyDescent="0.2">
      <c r="A221" s="107"/>
      <c r="B221" s="63"/>
      <c r="C221" s="79"/>
      <c r="D221" s="71"/>
      <c r="E221" s="106"/>
      <c r="F221" s="106">
        <f t="shared" si="12"/>
        <v>0</v>
      </c>
    </row>
    <row r="222" spans="1:6" s="89" customFormat="1" ht="51" x14ac:dyDescent="0.2">
      <c r="A222" s="107"/>
      <c r="B222" s="63" t="str">
        <f>"Supply and install the following "&amp;B220&amp;", complete including all necessary accessories, all as specified, shown on the drawings, and to the satisfaction of the Engineer."</f>
        <v>Supply and install the following Electric Domestic Water Heaters, complete including all necessary accessories, all as specified, shown on the drawings, and to the satisfaction of the Engineer.</v>
      </c>
      <c r="C222" s="79"/>
      <c r="D222" s="71"/>
      <c r="E222" s="106"/>
      <c r="F222" s="106">
        <f t="shared" si="12"/>
        <v>0</v>
      </c>
    </row>
    <row r="223" spans="1:6" s="89" customFormat="1" x14ac:dyDescent="0.2">
      <c r="A223" s="107"/>
      <c r="B223" s="63"/>
      <c r="C223" s="79"/>
      <c r="D223" s="71"/>
      <c r="E223" s="106"/>
      <c r="F223" s="106">
        <f t="shared" si="12"/>
        <v>0</v>
      </c>
    </row>
    <row r="224" spans="1:6" s="481" customFormat="1" x14ac:dyDescent="0.2">
      <c r="A224" s="107">
        <f>A220+0.1</f>
        <v>15480.1</v>
      </c>
      <c r="B224" s="64" t="s">
        <v>714</v>
      </c>
      <c r="C224" s="79"/>
      <c r="D224" s="71"/>
      <c r="E224" s="106"/>
      <c r="F224" s="106">
        <f t="shared" si="12"/>
        <v>0</v>
      </c>
    </row>
    <row r="225" spans="1:6" s="481" customFormat="1" x14ac:dyDescent="0.2">
      <c r="A225" s="107"/>
      <c r="B225" s="96"/>
      <c r="C225" s="79"/>
      <c r="D225" s="71"/>
      <c r="E225" s="106"/>
      <c r="F225" s="106">
        <f t="shared" si="12"/>
        <v>0</v>
      </c>
    </row>
    <row r="226" spans="1:6" s="481" customFormat="1" x14ac:dyDescent="0.2">
      <c r="A226" s="107" t="s">
        <v>715</v>
      </c>
      <c r="B226" s="97" t="s">
        <v>716</v>
      </c>
      <c r="C226" s="79" t="s">
        <v>127</v>
      </c>
      <c r="D226" s="71">
        <v>3</v>
      </c>
      <c r="E226" s="106"/>
      <c r="F226" s="106">
        <f t="shared" si="12"/>
        <v>0</v>
      </c>
    </row>
    <row r="227" spans="1:6" s="94" customFormat="1" x14ac:dyDescent="0.2">
      <c r="A227" s="91"/>
      <c r="B227" s="92" t="s">
        <v>149</v>
      </c>
      <c r="C227" s="93"/>
      <c r="D227" s="93"/>
      <c r="E227" s="123"/>
      <c r="F227" s="106">
        <f t="shared" si="12"/>
        <v>0</v>
      </c>
    </row>
    <row r="228" spans="1:6" s="94" customFormat="1" x14ac:dyDescent="0.2">
      <c r="A228" s="91"/>
      <c r="B228" s="95"/>
      <c r="C228" s="93"/>
      <c r="D228" s="93"/>
      <c r="E228" s="123"/>
      <c r="F228" s="106">
        <f t="shared" si="12"/>
        <v>0</v>
      </c>
    </row>
    <row r="229" spans="1:6" s="94" customFormat="1" x14ac:dyDescent="0.2">
      <c r="A229" s="91"/>
      <c r="B229" s="69"/>
      <c r="C229" s="93"/>
      <c r="D229" s="93"/>
      <c r="E229" s="123"/>
      <c r="F229" s="106"/>
    </row>
    <row r="230" spans="1:6" s="94" customFormat="1" x14ac:dyDescent="0.2">
      <c r="A230" s="107" t="s">
        <v>717</v>
      </c>
      <c r="B230" s="97" t="s">
        <v>718</v>
      </c>
      <c r="C230" s="79" t="s">
        <v>127</v>
      </c>
      <c r="D230" s="93">
        <v>1</v>
      </c>
      <c r="E230" s="123"/>
      <c r="F230" s="106">
        <f t="shared" si="12"/>
        <v>0</v>
      </c>
    </row>
    <row r="231" spans="1:6" s="94" customFormat="1" x14ac:dyDescent="0.2">
      <c r="A231" s="91"/>
      <c r="B231" s="92" t="s">
        <v>149</v>
      </c>
      <c r="C231" s="93"/>
      <c r="D231" s="93"/>
      <c r="E231" s="123"/>
      <c r="F231" s="106"/>
    </row>
    <row r="232" spans="1:6" s="94" customFormat="1" x14ac:dyDescent="0.2">
      <c r="A232" s="91"/>
      <c r="B232" s="95"/>
      <c r="C232" s="93"/>
      <c r="D232" s="93"/>
      <c r="E232" s="123"/>
      <c r="F232" s="106"/>
    </row>
    <row r="233" spans="1:6" s="94" customFormat="1" x14ac:dyDescent="0.2">
      <c r="A233" s="91"/>
      <c r="B233" s="69"/>
      <c r="C233" s="93"/>
      <c r="D233" s="93"/>
      <c r="E233" s="123"/>
      <c r="F233" s="106"/>
    </row>
    <row r="234" spans="1:6" s="94" customFormat="1" x14ac:dyDescent="0.2">
      <c r="A234" s="107" t="s">
        <v>719</v>
      </c>
      <c r="B234" s="97" t="s">
        <v>720</v>
      </c>
      <c r="C234" s="79" t="s">
        <v>127</v>
      </c>
      <c r="D234" s="93">
        <v>1</v>
      </c>
      <c r="E234" s="123"/>
      <c r="F234" s="106">
        <f t="shared" si="12"/>
        <v>0</v>
      </c>
    </row>
    <row r="235" spans="1:6" s="94" customFormat="1" x14ac:dyDescent="0.2">
      <c r="A235" s="91"/>
      <c r="B235" s="92" t="s">
        <v>149</v>
      </c>
      <c r="C235" s="93"/>
      <c r="D235" s="93"/>
      <c r="E235" s="123"/>
      <c r="F235" s="106"/>
    </row>
    <row r="236" spans="1:6" s="94" customFormat="1" x14ac:dyDescent="0.2">
      <c r="A236" s="91"/>
      <c r="B236" s="95"/>
      <c r="C236" s="93"/>
      <c r="D236" s="93"/>
      <c r="E236" s="123"/>
      <c r="F236" s="106"/>
    </row>
    <row r="237" spans="1:6" s="94" customFormat="1" x14ac:dyDescent="0.2">
      <c r="A237" s="91"/>
      <c r="B237" s="69"/>
      <c r="C237" s="93"/>
      <c r="D237" s="93"/>
      <c r="E237" s="123"/>
      <c r="F237" s="106"/>
    </row>
    <row r="238" spans="1:6" s="94" customFormat="1" x14ac:dyDescent="0.2">
      <c r="A238" s="107" t="s">
        <v>721</v>
      </c>
      <c r="B238" s="97" t="s">
        <v>722</v>
      </c>
      <c r="C238" s="79" t="s">
        <v>127</v>
      </c>
      <c r="D238" s="93">
        <v>1</v>
      </c>
      <c r="E238" s="123"/>
      <c r="F238" s="106">
        <f t="shared" si="12"/>
        <v>0</v>
      </c>
    </row>
    <row r="239" spans="1:6" s="94" customFormat="1" x14ac:dyDescent="0.2">
      <c r="A239" s="91"/>
      <c r="B239" s="92" t="s">
        <v>149</v>
      </c>
      <c r="C239" s="93"/>
      <c r="D239" s="93"/>
      <c r="E239" s="123"/>
      <c r="F239" s="106"/>
    </row>
    <row r="240" spans="1:6" s="481" customFormat="1" x14ac:dyDescent="0.2">
      <c r="A240" s="91"/>
      <c r="B240" s="95"/>
      <c r="C240" s="93"/>
      <c r="D240" s="71"/>
      <c r="E240" s="106"/>
      <c r="F240" s="106">
        <f t="shared" si="12"/>
        <v>0</v>
      </c>
    </row>
    <row r="241" spans="1:6" s="61" customFormat="1" x14ac:dyDescent="0.2">
      <c r="A241" s="91"/>
      <c r="B241" s="69"/>
      <c r="C241" s="93"/>
      <c r="D241" s="498"/>
      <c r="F241" s="106">
        <f t="shared" si="12"/>
        <v>0</v>
      </c>
    </row>
    <row r="242" spans="1:6" s="61" customFormat="1" x14ac:dyDescent="0.2">
      <c r="A242" s="91"/>
      <c r="B242" s="69"/>
      <c r="C242" s="93"/>
      <c r="D242" s="498"/>
      <c r="F242" s="106"/>
    </row>
    <row r="243" spans="1:6" s="89" customFormat="1" x14ac:dyDescent="0.2">
      <c r="A243" s="105">
        <v>15800</v>
      </c>
      <c r="B243" s="88" t="s">
        <v>723</v>
      </c>
      <c r="C243" s="79"/>
      <c r="D243" s="71"/>
      <c r="E243" s="106"/>
      <c r="F243" s="106">
        <f t="shared" si="12"/>
        <v>0</v>
      </c>
    </row>
    <row r="244" spans="1:6" s="89" customFormat="1" x14ac:dyDescent="0.2">
      <c r="A244" s="107"/>
      <c r="B244" s="63"/>
      <c r="C244" s="79"/>
      <c r="D244" s="71"/>
      <c r="E244" s="106"/>
      <c r="F244" s="106">
        <f t="shared" si="12"/>
        <v>0</v>
      </c>
    </row>
    <row r="245" spans="1:6" s="61" customFormat="1" ht="164.25" customHeight="1" x14ac:dyDescent="0.2">
      <c r="A245" s="80">
        <v>15800.1</v>
      </c>
      <c r="B245" s="108" t="s">
        <v>724</v>
      </c>
      <c r="C245" s="109" t="s">
        <v>132</v>
      </c>
      <c r="D245" s="79">
        <v>1</v>
      </c>
      <c r="E245" s="106"/>
      <c r="F245" s="106">
        <f t="shared" si="12"/>
        <v>0</v>
      </c>
    </row>
    <row r="246" spans="1:6" s="61" customFormat="1" x14ac:dyDescent="0.2">
      <c r="A246" s="91"/>
      <c r="B246" s="92" t="s">
        <v>149</v>
      </c>
      <c r="C246" s="93"/>
      <c r="D246" s="498"/>
      <c r="F246" s="106">
        <f t="shared" si="12"/>
        <v>0</v>
      </c>
    </row>
    <row r="247" spans="1:6" s="61" customFormat="1" x14ac:dyDescent="0.2">
      <c r="A247" s="91"/>
      <c r="B247" s="95"/>
      <c r="C247" s="93"/>
      <c r="D247" s="498"/>
      <c r="F247" s="106">
        <f t="shared" si="12"/>
        <v>0</v>
      </c>
    </row>
    <row r="248" spans="1:6" s="61" customFormat="1" x14ac:dyDescent="0.2">
      <c r="A248" s="91"/>
      <c r="B248" s="69"/>
      <c r="C248" s="93"/>
      <c r="D248" s="498"/>
      <c r="F248" s="106">
        <f>SUM(F222:F246)</f>
        <v>0</v>
      </c>
    </row>
    <row r="249" spans="1:6" s="481" customFormat="1" x14ac:dyDescent="0.2">
      <c r="A249" s="105">
        <v>15850</v>
      </c>
      <c r="B249" s="88" t="s">
        <v>725</v>
      </c>
      <c r="C249" s="110"/>
      <c r="D249" s="110"/>
      <c r="E249" s="106"/>
      <c r="F249" s="106">
        <f>$D249*E249</f>
        <v>0</v>
      </c>
    </row>
    <row r="250" spans="1:6" s="481" customFormat="1" x14ac:dyDescent="0.2">
      <c r="A250" s="107"/>
      <c r="B250" s="65"/>
      <c r="C250" s="71"/>
      <c r="D250" s="71"/>
      <c r="E250" s="106"/>
      <c r="F250" s="106">
        <f>$D250*E250</f>
        <v>0</v>
      </c>
    </row>
    <row r="251" spans="1:6" s="89" customFormat="1" ht="229.5" customHeight="1" x14ac:dyDescent="0.2">
      <c r="A251" s="80">
        <v>15850.1</v>
      </c>
      <c r="B251" s="111" t="s">
        <v>726</v>
      </c>
      <c r="C251" s="109" t="s">
        <v>132</v>
      </c>
      <c r="D251" s="79">
        <v>1</v>
      </c>
      <c r="E251" s="106"/>
      <c r="F251" s="106">
        <f>$D251*E251</f>
        <v>0</v>
      </c>
    </row>
    <row r="252" spans="1:6" s="94" customFormat="1" x14ac:dyDescent="0.2">
      <c r="A252" s="91"/>
      <c r="B252" s="92" t="s">
        <v>149</v>
      </c>
      <c r="C252" s="93"/>
      <c r="D252" s="93"/>
      <c r="E252" s="123"/>
      <c r="F252" s="106">
        <f>$D252*E252</f>
        <v>0</v>
      </c>
    </row>
    <row r="253" spans="1:6" s="94" customFormat="1" x14ac:dyDescent="0.2">
      <c r="A253" s="91"/>
      <c r="B253" s="95"/>
      <c r="C253" s="93"/>
      <c r="D253" s="93"/>
      <c r="E253" s="123"/>
      <c r="F253" s="106">
        <f>$D253*E253</f>
        <v>0</v>
      </c>
    </row>
    <row r="254" spans="1:6" s="94" customFormat="1" x14ac:dyDescent="0.2">
      <c r="A254" s="91"/>
      <c r="B254" s="69"/>
      <c r="C254" s="93"/>
      <c r="D254" s="93"/>
      <c r="E254" s="123"/>
      <c r="F254" s="106"/>
    </row>
    <row r="255" spans="1:6" s="89" customFormat="1" x14ac:dyDescent="0.2">
      <c r="A255" s="105">
        <v>15950</v>
      </c>
      <c r="B255" s="88" t="s">
        <v>727</v>
      </c>
      <c r="C255" s="79"/>
      <c r="D255" s="71"/>
      <c r="E255" s="106"/>
      <c r="F255" s="106">
        <f t="shared" ref="F255:F260" si="13">$D255*E255</f>
        <v>0</v>
      </c>
    </row>
    <row r="256" spans="1:6" s="89" customFormat="1" x14ac:dyDescent="0.2">
      <c r="A256" s="107"/>
      <c r="B256" s="63"/>
      <c r="C256" s="79"/>
      <c r="D256" s="71"/>
      <c r="E256" s="106"/>
      <c r="F256" s="106">
        <f t="shared" si="13"/>
        <v>0</v>
      </c>
    </row>
    <row r="257" spans="1:6" s="61" customFormat="1" x14ac:dyDescent="0.2">
      <c r="A257" s="80">
        <v>15950.1</v>
      </c>
      <c r="B257" s="108" t="s">
        <v>728</v>
      </c>
      <c r="C257" s="109" t="s">
        <v>132</v>
      </c>
      <c r="D257" s="79">
        <v>1</v>
      </c>
      <c r="E257" s="106"/>
      <c r="F257" s="106">
        <f>$D257*E257</f>
        <v>0</v>
      </c>
    </row>
    <row r="258" spans="1:6" s="61" customFormat="1" x14ac:dyDescent="0.2">
      <c r="A258" s="91"/>
      <c r="B258" s="92" t="s">
        <v>149</v>
      </c>
      <c r="C258" s="93"/>
      <c r="D258" s="498"/>
      <c r="F258" s="106">
        <f t="shared" si="13"/>
        <v>0</v>
      </c>
    </row>
    <row r="259" spans="1:6" s="61" customFormat="1" x14ac:dyDescent="0.2">
      <c r="A259" s="91"/>
      <c r="B259" s="95"/>
      <c r="C259" s="93"/>
      <c r="D259" s="498"/>
      <c r="F259" s="106">
        <f t="shared" si="13"/>
        <v>0</v>
      </c>
    </row>
    <row r="260" spans="1:6" s="113" customFormat="1" x14ac:dyDescent="0.2">
      <c r="A260" s="499"/>
      <c r="B260" s="500"/>
      <c r="C260" s="501"/>
      <c r="D260" s="87"/>
      <c r="E260" s="112"/>
      <c r="F260" s="106">
        <f t="shared" si="13"/>
        <v>0</v>
      </c>
    </row>
    <row r="262" spans="1:6" x14ac:dyDescent="0.2">
      <c r="F262" s="106">
        <f>SUM(F251:F260)</f>
        <v>0</v>
      </c>
    </row>
  </sheetData>
  <sheetProtection algorithmName="SHA-512" hashValue="/kjuMnJp81S32r3SrNeGp4gEUgNOwX0TL0Ijq71Rnr6nPZvc7ka29MDWB8dlXWBi1szxSJucGFSaXhTHguEeNw==" saltValue="MOMTHLZaMGRFCBMasUXzWQ==" spinCount="100000" sheet="1" objects="1" scenarios="1"/>
  <pageMargins left="0.74803149606299213" right="0.55118110236220474" top="0.19685039370078741" bottom="0.98425196850393704" header="0.51181102362204722" footer="0.51181102362204722"/>
  <pageSetup paperSize="9" orientation="portrait" useFirstPageNumber="1" r:id="rId1"/>
  <headerFooter alignWithMargins="0">
    <oddFooter>&amp;L&amp;F&amp;C&amp;"Times New Roman,Bold"&amp;12_________________________________________________________________________________&amp;"Times New Roman,Regular"&amp;10
15.1.&amp;P&amp;R&amp;12Carried to Collection ____________ &amp;10
Date: &amp;D</oddFooter>
  </headerFooter>
  <rowBreaks count="8" manualBreakCount="8">
    <brk id="26" max="16383" man="1"/>
    <brk id="69" max="16383" man="1"/>
    <brk id="110" max="16383" man="1"/>
    <brk id="143" max="5" man="1"/>
    <brk id="164" max="16383" man="1"/>
    <brk id="201" max="5" man="1"/>
    <brk id="219" max="5" man="1"/>
    <brk id="248" max="5"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showZeros="0" zoomScaleNormal="100" zoomScaleSheetLayoutView="100" workbookViewId="0"/>
  </sheetViews>
  <sheetFormatPr defaultRowHeight="12.75" x14ac:dyDescent="0.2"/>
  <cols>
    <col min="1" max="1" width="10.33203125" style="524" customWidth="1"/>
    <col min="2" max="2" width="48.83203125" style="446" customWidth="1"/>
    <col min="3" max="3" width="6.33203125" style="477" customWidth="1"/>
    <col min="4" max="4" width="10.83203125" style="447" customWidth="1"/>
    <col min="5" max="5" width="1" style="478" customWidth="1"/>
    <col min="6" max="6" width="21.6640625" style="478" customWidth="1"/>
    <col min="7" max="16384" width="9.33203125" style="116"/>
  </cols>
  <sheetData>
    <row r="1" spans="1:6" s="39" customFormat="1" x14ac:dyDescent="0.2">
      <c r="A1" s="255">
        <f>'Table of Contents'!A1</f>
        <v>0</v>
      </c>
      <c r="B1" s="82"/>
      <c r="C1" s="412"/>
      <c r="D1" s="412"/>
      <c r="E1" s="413"/>
      <c r="F1" s="413"/>
    </row>
    <row r="2" spans="1:6" s="39" customFormat="1" x14ac:dyDescent="0.2">
      <c r="A2" s="255">
        <f>'Table of Contents'!A2</f>
        <v>0</v>
      </c>
      <c r="B2" s="82"/>
      <c r="C2" s="412"/>
      <c r="D2" s="412"/>
      <c r="E2" s="413"/>
      <c r="F2" s="413"/>
    </row>
    <row r="3" spans="1:6" s="39" customFormat="1" x14ac:dyDescent="0.2">
      <c r="A3" s="255">
        <f>'Table of Contents'!A3</f>
        <v>0</v>
      </c>
      <c r="B3" s="82"/>
      <c r="C3" s="412"/>
      <c r="D3" s="412"/>
      <c r="E3" s="413"/>
      <c r="F3" s="413"/>
    </row>
    <row r="4" spans="1:6" s="42" customFormat="1" x14ac:dyDescent="0.2">
      <c r="A4" s="261">
        <f>'Table of Contents'!A4</f>
        <v>0</v>
      </c>
      <c r="B4" s="84"/>
      <c r="C4" s="416"/>
      <c r="D4" s="416"/>
      <c r="E4" s="416"/>
      <c r="F4" s="416"/>
    </row>
    <row r="5" spans="1:6" s="42" customFormat="1" x14ac:dyDescent="0.2">
      <c r="A5" s="265" t="str">
        <f>'15.1 - Sanitary Works'!A5</f>
        <v>LEBANESE RED CROSS</v>
      </c>
      <c r="B5" s="418"/>
      <c r="C5" s="483"/>
      <c r="D5" s="484"/>
      <c r="E5" s="504"/>
      <c r="F5" s="452" t="str">
        <f>'15.1 - Sanitary Works'!F5</f>
        <v>Bill of Quantities</v>
      </c>
    </row>
    <row r="6" spans="1:6" s="42" customFormat="1" x14ac:dyDescent="0.2">
      <c r="A6" s="271" t="str">
        <f>'15.1 - Sanitary Works'!A6</f>
        <v>BTS ANTELIAS</v>
      </c>
      <c r="B6" s="423"/>
      <c r="C6" s="423"/>
      <c r="D6" s="424"/>
      <c r="E6" s="425"/>
      <c r="F6" s="427" t="str">
        <f>'15.1 - Sanitary Works'!F6</f>
        <v>Division 15: Mechanical</v>
      </c>
    </row>
    <row r="7" spans="1:6" s="42" customFormat="1" x14ac:dyDescent="0.2">
      <c r="A7" s="271" t="str">
        <f>'15.1 - Sanitary Works'!A7</f>
        <v>LEBANON</v>
      </c>
      <c r="B7" s="423"/>
      <c r="C7" s="423"/>
      <c r="D7" s="424"/>
      <c r="E7" s="425"/>
      <c r="F7" s="427" t="str">
        <f>'15.1 - Sanitary Works'!F7</f>
        <v>15.1: Sanitary Works</v>
      </c>
    </row>
    <row r="8" spans="1:6" s="42" customFormat="1" x14ac:dyDescent="0.2">
      <c r="A8" s="276">
        <f>'15.1 - Sanitary Works'!A8</f>
        <v>0</v>
      </c>
      <c r="B8" s="428"/>
      <c r="C8" s="428"/>
      <c r="D8" s="429"/>
      <c r="E8" s="430"/>
      <c r="F8" s="431">
        <f>'15.1 - Sanitary Works'!F8</f>
        <v>0</v>
      </c>
    </row>
    <row r="9" spans="1:6" s="115" customFormat="1" x14ac:dyDescent="0.2">
      <c r="A9" s="505"/>
      <c r="B9" s="506"/>
      <c r="C9" s="507"/>
      <c r="D9" s="508"/>
      <c r="E9" s="509"/>
      <c r="F9" s="509"/>
    </row>
    <row r="10" spans="1:6" ht="15.75" x14ac:dyDescent="0.2">
      <c r="A10" s="435" t="s">
        <v>26</v>
      </c>
      <c r="B10" s="435"/>
      <c r="C10" s="435"/>
      <c r="D10" s="435"/>
      <c r="E10" s="435"/>
      <c r="F10" s="435"/>
    </row>
    <row r="11" spans="1:6" s="61" customFormat="1" x14ac:dyDescent="0.2">
      <c r="A11" s="510"/>
      <c r="B11" s="511"/>
      <c r="C11" s="437"/>
      <c r="D11" s="438"/>
      <c r="E11" s="512"/>
      <c r="F11" s="512"/>
    </row>
    <row r="12" spans="1:6" s="61" customFormat="1" ht="20.25" x14ac:dyDescent="0.2">
      <c r="A12" s="513" t="s">
        <v>221</v>
      </c>
      <c r="B12" s="511"/>
      <c r="C12" s="514"/>
      <c r="D12" s="515" t="s">
        <v>190</v>
      </c>
      <c r="E12" s="516" t="s">
        <v>729</v>
      </c>
      <c r="F12" s="377" t="str">
        <f>Summary!$G$12</f>
        <v>Amount (US $)</v>
      </c>
    </row>
    <row r="13" spans="1:6" s="61" customFormat="1" x14ac:dyDescent="0.2">
      <c r="A13" s="517"/>
      <c r="B13" s="512"/>
      <c r="C13" s="498"/>
      <c r="D13" s="498"/>
      <c r="E13" s="498"/>
      <c r="F13" s="512"/>
    </row>
    <row r="14" spans="1:6" s="61" customFormat="1" ht="16.5" x14ac:dyDescent="0.2">
      <c r="A14" s="517" t="str">
        <f t="shared" ref="A14:A22" si="0">$E$12&amp;E14&amp;" "&amp;$D$12</f>
        <v>15.1.1 ……………………………………………………………………………………….……………………………………………………………………………………….</v>
      </c>
      <c r="B14" s="511"/>
      <c r="C14" s="518"/>
      <c r="D14" s="519"/>
      <c r="E14" s="520">
        <f t="shared" ref="E14:E22" si="1">E13+1</f>
        <v>1</v>
      </c>
      <c r="F14" s="521">
        <f>'15.1 - Sanitary Works'!F26</f>
        <v>0</v>
      </c>
    </row>
    <row r="15" spans="1:6" s="61" customFormat="1" ht="16.5" x14ac:dyDescent="0.2">
      <c r="A15" s="517" t="str">
        <f t="shared" si="0"/>
        <v>15.1.2 ……………………………………………………………………………………….……………………………………………………………………………………….</v>
      </c>
      <c r="B15" s="511"/>
      <c r="C15" s="518"/>
      <c r="D15" s="519"/>
      <c r="E15" s="520">
        <f t="shared" si="1"/>
        <v>2</v>
      </c>
      <c r="F15" s="521">
        <f>'15.1 - Sanitary Works'!F69</f>
        <v>0</v>
      </c>
    </row>
    <row r="16" spans="1:6" s="61" customFormat="1" ht="16.5" x14ac:dyDescent="0.2">
      <c r="A16" s="517" t="str">
        <f t="shared" si="0"/>
        <v>15.1.3 ……………………………………………………………………………………….……………………………………………………………………………………….</v>
      </c>
      <c r="B16" s="511"/>
      <c r="C16" s="518"/>
      <c r="D16" s="519"/>
      <c r="E16" s="520">
        <f t="shared" si="1"/>
        <v>3</v>
      </c>
      <c r="F16" s="521">
        <f>'15.1 - Sanitary Works'!F110</f>
        <v>0</v>
      </c>
    </row>
    <row r="17" spans="1:6" s="61" customFormat="1" ht="16.5" x14ac:dyDescent="0.2">
      <c r="A17" s="517" t="str">
        <f t="shared" si="0"/>
        <v>15.1.4 ……………………………………………………………………………………….……………………………………………………………………………………….</v>
      </c>
      <c r="B17" s="511"/>
      <c r="C17" s="518"/>
      <c r="D17" s="519"/>
      <c r="E17" s="520">
        <f t="shared" si="1"/>
        <v>4</v>
      </c>
      <c r="F17" s="521">
        <f>'15.1 - Sanitary Works'!F143</f>
        <v>0</v>
      </c>
    </row>
    <row r="18" spans="1:6" s="61" customFormat="1" ht="16.5" x14ac:dyDescent="0.2">
      <c r="A18" s="517" t="str">
        <f t="shared" si="0"/>
        <v>15.1.5 ……………………………………………………………………………………….……………………………………………………………………………………….</v>
      </c>
      <c r="B18" s="511"/>
      <c r="C18" s="518"/>
      <c r="D18" s="519"/>
      <c r="E18" s="520">
        <f t="shared" si="1"/>
        <v>5</v>
      </c>
      <c r="F18" s="521">
        <f>'15.1 - Sanitary Works'!F164</f>
        <v>0</v>
      </c>
    </row>
    <row r="19" spans="1:6" s="61" customFormat="1" ht="16.5" x14ac:dyDescent="0.2">
      <c r="A19" s="517" t="str">
        <f t="shared" si="0"/>
        <v>15.1.6 ……………………………………………………………………………………….……………………………………………………………………………………….</v>
      </c>
      <c r="B19" s="511"/>
      <c r="C19" s="518"/>
      <c r="D19" s="519"/>
      <c r="E19" s="520">
        <f t="shared" si="1"/>
        <v>6</v>
      </c>
      <c r="F19" s="521">
        <f>'15.1 - Sanitary Works'!F201</f>
        <v>0</v>
      </c>
    </row>
    <row r="20" spans="1:6" s="61" customFormat="1" ht="16.5" x14ac:dyDescent="0.2">
      <c r="A20" s="517" t="str">
        <f t="shared" si="0"/>
        <v>15.1.7 ……………………………………………………………………………………….……………………………………………………………………………………….</v>
      </c>
      <c r="B20" s="511"/>
      <c r="C20" s="518"/>
      <c r="D20" s="519"/>
      <c r="E20" s="520">
        <f t="shared" si="1"/>
        <v>7</v>
      </c>
      <c r="F20" s="521">
        <f>'15.1 - Sanitary Works'!F219</f>
        <v>0</v>
      </c>
    </row>
    <row r="21" spans="1:6" s="61" customFormat="1" ht="16.5" x14ac:dyDescent="0.2">
      <c r="A21" s="517" t="str">
        <f t="shared" si="0"/>
        <v>15.1.8 ……………………………………………………………………………………….……………………………………………………………………………………….</v>
      </c>
      <c r="B21" s="511"/>
      <c r="C21" s="518"/>
      <c r="D21" s="519"/>
      <c r="E21" s="520">
        <f t="shared" si="1"/>
        <v>8</v>
      </c>
      <c r="F21" s="521">
        <f>'15.1 - Sanitary Works'!F248</f>
        <v>0</v>
      </c>
    </row>
    <row r="22" spans="1:6" s="61" customFormat="1" ht="16.5" x14ac:dyDescent="0.2">
      <c r="A22" s="517" t="str">
        <f t="shared" si="0"/>
        <v>15.1.9 ……………………………………………………………………………………….……………………………………………………………………………………….</v>
      </c>
      <c r="B22" s="511"/>
      <c r="C22" s="518"/>
      <c r="D22" s="519"/>
      <c r="E22" s="520">
        <f t="shared" si="1"/>
        <v>9</v>
      </c>
      <c r="F22" s="521">
        <f>'15.1 - Sanitary Works'!F262</f>
        <v>0</v>
      </c>
    </row>
    <row r="23" spans="1:6" s="61" customFormat="1" x14ac:dyDescent="0.2">
      <c r="A23" s="510"/>
      <c r="B23" s="437"/>
      <c r="C23" s="437"/>
      <c r="D23" s="438"/>
      <c r="E23" s="512"/>
      <c r="F23" s="512"/>
    </row>
    <row r="24" spans="1:6" s="61" customFormat="1" x14ac:dyDescent="0.2">
      <c r="A24" s="510"/>
      <c r="B24" s="437"/>
      <c r="C24" s="437"/>
      <c r="D24" s="519"/>
      <c r="E24" s="512"/>
      <c r="F24" s="512"/>
    </row>
    <row r="25" spans="1:6" s="61" customFormat="1" ht="20.25" x14ac:dyDescent="0.2">
      <c r="A25" s="510"/>
      <c r="B25" s="441"/>
      <c r="C25" s="522" t="str">
        <f>"Total Carried to "&amp;'15 - Table of Contents'!A19</f>
        <v>Total Carried to Summary of ''Division 15: Mechanical''</v>
      </c>
      <c r="D25" s="519" t="s">
        <v>32</v>
      </c>
      <c r="E25" s="512"/>
      <c r="F25" s="523">
        <f>SUM(F14:F24)</f>
        <v>0</v>
      </c>
    </row>
    <row r="26" spans="1:6" x14ac:dyDescent="0.2">
      <c r="E26" s="512"/>
      <c r="F26" s="525"/>
    </row>
  </sheetData>
  <sheetProtection algorithmName="SHA-512" hashValue="DiH7wiq4hI3wYf0esOK/o6033EArh6EidCfmnmc00Y1ZJy0PEUswHACExaAfQTj6KsLzEr7LjdIZPIf5QTUnzQ==" saltValue="ncJk1iItcjxZBNJ1Fp6x0Q==" spinCount="100000" sheet="1" objects="1" scenarios="1"/>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15.1.&amp;P&amp;RDate: &amp;D</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showGridLines="0" showZeros="0" workbookViewId="0"/>
  </sheetViews>
  <sheetFormatPr defaultRowHeight="12.75" x14ac:dyDescent="0.2"/>
  <cols>
    <col min="1" max="1" width="9.33203125" style="476"/>
    <col min="2" max="2" width="9.33203125" style="446"/>
    <col min="3" max="4" width="9.33203125" style="477"/>
    <col min="5" max="6" width="9.33203125" style="478"/>
    <col min="7" max="10" width="9.33203125" style="83"/>
    <col min="11" max="16384" width="9.33203125" style="39"/>
  </cols>
  <sheetData>
    <row r="1" spans="1:10" ht="18.75" x14ac:dyDescent="0.2">
      <c r="A1" s="409" t="str">
        <f>'15 - Table of Contents'!G6</f>
        <v>Division 15: Mechanical</v>
      </c>
      <c r="B1" s="473"/>
      <c r="C1" s="473"/>
      <c r="D1" s="473"/>
      <c r="E1" s="474"/>
      <c r="F1" s="474"/>
      <c r="G1" s="475"/>
      <c r="H1" s="475"/>
      <c r="I1" s="475"/>
      <c r="J1" s="475"/>
    </row>
    <row r="3" spans="1:10" ht="18.75" x14ac:dyDescent="0.2">
      <c r="A3" s="409" t="str">
        <f>'15.2 - HVAC Works'!F7</f>
        <v>15.2: HVAC Works</v>
      </c>
      <c r="B3" s="473"/>
      <c r="C3" s="473"/>
      <c r="D3" s="473"/>
      <c r="E3" s="474"/>
      <c r="F3" s="474"/>
      <c r="G3" s="475"/>
      <c r="H3" s="475"/>
      <c r="I3" s="475"/>
      <c r="J3" s="475"/>
    </row>
  </sheetData>
  <sheetProtection algorithmName="SHA-512" hashValue="h+W5XOOFOrk04wT64Ix55Q7pglOjdzQ6QXr0LQsjg1JV2xCI0UvNJoDhygm/QFlKvihgfcdb9/my3JRB6SdyjA==" saltValue="3IXTS9eo+O/nWhIL0fseFA==" spinCount="100000" sheet="1" objects="1" scenarios="1"/>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7"/>
  <sheetViews>
    <sheetView showGridLines="0" showZeros="0" view="pageBreakPreview" zoomScaleNormal="130" zoomScaleSheetLayoutView="100" workbookViewId="0"/>
  </sheetViews>
  <sheetFormatPr defaultRowHeight="12.75" x14ac:dyDescent="0.2"/>
  <cols>
    <col min="1" max="1" width="10.33203125" style="343" customWidth="1"/>
    <col min="2" max="2" width="48.83203125" style="344" customWidth="1"/>
    <col min="3" max="3" width="6.33203125" style="344" customWidth="1"/>
    <col min="4" max="4" width="10.83203125" style="344" customWidth="1"/>
    <col min="5" max="5" width="9.83203125" style="344" customWidth="1"/>
    <col min="6" max="6" width="12.83203125" style="345" customWidth="1"/>
    <col min="7" max="16384" width="9.33203125" style="13"/>
  </cols>
  <sheetData>
    <row r="1" spans="1:6" s="9" customFormat="1" x14ac:dyDescent="0.2">
      <c r="A1" s="255">
        <f>'Table of Contents'!A1</f>
        <v>0</v>
      </c>
      <c r="B1" s="256"/>
      <c r="C1" s="257"/>
      <c r="D1" s="258"/>
      <c r="E1" s="259"/>
      <c r="F1" s="259"/>
    </row>
    <row r="2" spans="1:6" s="9" customFormat="1" x14ac:dyDescent="0.2">
      <c r="A2" s="255">
        <f>'Table of Contents'!A2</f>
        <v>0</v>
      </c>
      <c r="B2" s="256"/>
      <c r="C2" s="257"/>
      <c r="D2" s="258"/>
      <c r="E2" s="259"/>
      <c r="F2" s="259"/>
    </row>
    <row r="3" spans="1:6" s="9" customFormat="1" x14ac:dyDescent="0.2">
      <c r="A3" s="255">
        <f>'Table of Contents'!A3</f>
        <v>0</v>
      </c>
      <c r="B3" s="256"/>
      <c r="C3" s="257"/>
      <c r="D3" s="258"/>
      <c r="E3" s="259"/>
      <c r="F3" s="259"/>
    </row>
    <row r="4" spans="1:6" s="10" customFormat="1" x14ac:dyDescent="0.2">
      <c r="A4" s="261">
        <f>'Table of Contents'!A4</f>
        <v>0</v>
      </c>
      <c r="B4" s="262"/>
      <c r="C4" s="263"/>
      <c r="D4" s="263"/>
      <c r="E4" s="263"/>
      <c r="F4" s="263"/>
    </row>
    <row r="5" spans="1:6" s="10" customFormat="1" x14ac:dyDescent="0.2">
      <c r="A5" s="265" t="str">
        <f>'Table of Contents'!A5</f>
        <v>LEBANESE RED CROSS</v>
      </c>
      <c r="B5" s="303"/>
      <c r="C5" s="303"/>
      <c r="D5" s="304"/>
      <c r="E5" s="305"/>
      <c r="F5" s="306" t="str">
        <f>'Table of Contents'!G5</f>
        <v>Bill of Quantities</v>
      </c>
    </row>
    <row r="6" spans="1:6" s="10" customFormat="1" x14ac:dyDescent="0.2">
      <c r="A6" s="271" t="str">
        <f>'Table of Contents'!A6</f>
        <v>BTS ANTELIAS</v>
      </c>
      <c r="B6" s="272"/>
      <c r="C6" s="272"/>
      <c r="D6" s="273"/>
      <c r="E6" s="274"/>
      <c r="F6" s="275" t="str">
        <f>'Table of Contents'!$A$14</f>
        <v>General Preambles</v>
      </c>
    </row>
    <row r="7" spans="1:6" s="10" customFormat="1" x14ac:dyDescent="0.2">
      <c r="A7" s="271" t="str">
        <f>'Table of Contents'!A7</f>
        <v>LEBANON</v>
      </c>
      <c r="B7" s="272"/>
      <c r="C7" s="272"/>
      <c r="D7" s="273"/>
      <c r="E7" s="274"/>
      <c r="F7" s="275"/>
    </row>
    <row r="8" spans="1:6" s="10" customFormat="1" x14ac:dyDescent="0.2">
      <c r="A8" s="276">
        <f>'Table of Contents'!A8</f>
        <v>0</v>
      </c>
      <c r="B8" s="277"/>
      <c r="C8" s="277"/>
      <c r="D8" s="278"/>
      <c r="E8" s="279"/>
      <c r="F8" s="280"/>
    </row>
    <row r="9" spans="1:6" x14ac:dyDescent="0.2">
      <c r="A9" s="307" t="s">
        <v>132</v>
      </c>
      <c r="B9" s="308" t="s">
        <v>133</v>
      </c>
      <c r="C9" s="309"/>
      <c r="D9" s="310"/>
      <c r="E9" s="311"/>
      <c r="F9" s="311"/>
    </row>
    <row r="10" spans="1:6" x14ac:dyDescent="0.2">
      <c r="A10" s="312"/>
      <c r="B10" s="313"/>
      <c r="C10" s="314"/>
      <c r="D10" s="315"/>
      <c r="E10" s="316"/>
      <c r="F10" s="316"/>
    </row>
    <row r="11" spans="1:6" x14ac:dyDescent="0.2">
      <c r="A11" s="317"/>
      <c r="B11" s="318"/>
      <c r="C11" s="319"/>
      <c r="D11" s="319"/>
      <c r="E11" s="24"/>
      <c r="F11" s="24"/>
    </row>
    <row r="12" spans="1:6" x14ac:dyDescent="0.2">
      <c r="A12" s="320">
        <v>1</v>
      </c>
      <c r="B12" s="321" t="s">
        <v>129</v>
      </c>
      <c r="C12" s="322"/>
      <c r="D12" s="323"/>
      <c r="E12" s="324"/>
      <c r="F12" s="324"/>
    </row>
    <row r="13" spans="1:6" x14ac:dyDescent="0.2">
      <c r="A13" s="325"/>
      <c r="B13" s="326"/>
      <c r="C13" s="322"/>
      <c r="D13" s="323"/>
      <c r="E13" s="324"/>
      <c r="F13" s="324"/>
    </row>
    <row r="14" spans="1:6" ht="89.25" x14ac:dyDescent="0.2">
      <c r="A14" s="325">
        <f>A12+0.01</f>
        <v>1.01</v>
      </c>
      <c r="B14" s="327" t="s">
        <v>90</v>
      </c>
      <c r="C14" s="323"/>
      <c r="D14" s="323"/>
      <c r="E14" s="324"/>
      <c r="F14" s="324"/>
    </row>
    <row r="15" spans="1:6" ht="119.25" customHeight="1" x14ac:dyDescent="0.2">
      <c r="A15" s="325">
        <f>A14+0.01</f>
        <v>1.02</v>
      </c>
      <c r="B15" s="327" t="s">
        <v>99</v>
      </c>
      <c r="C15" s="323"/>
      <c r="D15" s="323"/>
      <c r="E15" s="324"/>
      <c r="F15" s="324"/>
    </row>
    <row r="16" spans="1:6" ht="114.75" x14ac:dyDescent="0.2">
      <c r="A16" s="325">
        <f>A15+0.01</f>
        <v>1.03</v>
      </c>
      <c r="B16" s="327" t="s">
        <v>189</v>
      </c>
      <c r="C16" s="323"/>
      <c r="D16" s="323"/>
      <c r="E16" s="324"/>
      <c r="F16" s="324"/>
    </row>
    <row r="17" spans="1:6" ht="38.25" x14ac:dyDescent="0.2">
      <c r="A17" s="325">
        <f>A16+0.01</f>
        <v>1.04</v>
      </c>
      <c r="B17" s="327" t="s">
        <v>170</v>
      </c>
      <c r="C17" s="323"/>
      <c r="D17" s="323"/>
      <c r="E17" s="324"/>
      <c r="F17" s="324"/>
    </row>
    <row r="18" spans="1:6" x14ac:dyDescent="0.2">
      <c r="A18" s="328"/>
      <c r="B18" s="327"/>
      <c r="C18" s="323"/>
      <c r="D18" s="323"/>
      <c r="E18" s="324"/>
      <c r="F18" s="324"/>
    </row>
    <row r="19" spans="1:6" ht="63.75" x14ac:dyDescent="0.2">
      <c r="A19" s="325">
        <f>A17+0.01</f>
        <v>1.05</v>
      </c>
      <c r="B19" s="327" t="s">
        <v>388</v>
      </c>
      <c r="C19" s="323"/>
      <c r="D19" s="323"/>
      <c r="E19" s="324"/>
      <c r="F19" s="324"/>
    </row>
    <row r="20" spans="1:6" ht="127.5" x14ac:dyDescent="0.2">
      <c r="A20" s="325">
        <f>A19+0.01</f>
        <v>1.06</v>
      </c>
      <c r="B20" s="327" t="s">
        <v>56</v>
      </c>
      <c r="C20" s="323"/>
      <c r="D20" s="323"/>
      <c r="E20" s="324"/>
      <c r="F20" s="324"/>
    </row>
    <row r="21" spans="1:6" x14ac:dyDescent="0.2">
      <c r="A21" s="325"/>
      <c r="B21" s="326"/>
      <c r="C21" s="322"/>
      <c r="D21" s="323"/>
      <c r="E21" s="324"/>
      <c r="F21" s="324"/>
    </row>
    <row r="22" spans="1:6" x14ac:dyDescent="0.2">
      <c r="A22" s="325">
        <f>A20+0.01</f>
        <v>1.07</v>
      </c>
      <c r="B22" s="327" t="s">
        <v>121</v>
      </c>
      <c r="C22" s="323"/>
      <c r="D22" s="323"/>
      <c r="E22" s="324"/>
      <c r="F22" s="324"/>
    </row>
    <row r="23" spans="1:6" x14ac:dyDescent="0.2">
      <c r="A23" s="329" t="s">
        <v>122</v>
      </c>
      <c r="B23" s="327" t="s">
        <v>123</v>
      </c>
      <c r="C23" s="323"/>
      <c r="D23" s="323"/>
      <c r="E23" s="324"/>
      <c r="F23" s="324"/>
    </row>
    <row r="24" spans="1:6" ht="25.5" x14ac:dyDescent="0.2">
      <c r="A24" s="329" t="s">
        <v>122</v>
      </c>
      <c r="B24" s="327" t="s">
        <v>64</v>
      </c>
      <c r="C24" s="323"/>
      <c r="D24" s="323"/>
      <c r="E24" s="324"/>
      <c r="F24" s="324"/>
    </row>
    <row r="25" spans="1:6" ht="38.25" x14ac:dyDescent="0.2">
      <c r="A25" s="329" t="s">
        <v>122</v>
      </c>
      <c r="B25" s="327" t="s">
        <v>169</v>
      </c>
      <c r="C25" s="323"/>
      <c r="D25" s="323"/>
      <c r="E25" s="324"/>
      <c r="F25" s="324"/>
    </row>
    <row r="26" spans="1:6" ht="38.25" x14ac:dyDescent="0.2">
      <c r="A26" s="329" t="s">
        <v>122</v>
      </c>
      <c r="B26" s="327" t="s">
        <v>31</v>
      </c>
      <c r="C26" s="323"/>
      <c r="D26" s="323"/>
      <c r="E26" s="324"/>
      <c r="F26" s="324"/>
    </row>
    <row r="27" spans="1:6" ht="51" x14ac:dyDescent="0.2">
      <c r="A27" s="329" t="s">
        <v>122</v>
      </c>
      <c r="B27" s="327" t="s">
        <v>182</v>
      </c>
      <c r="C27" s="323"/>
      <c r="D27" s="323"/>
      <c r="E27" s="324"/>
      <c r="F27" s="324"/>
    </row>
    <row r="28" spans="1:6" ht="51" x14ac:dyDescent="0.2">
      <c r="A28" s="329" t="s">
        <v>122</v>
      </c>
      <c r="B28" s="327" t="s">
        <v>139</v>
      </c>
      <c r="C28" s="323"/>
      <c r="D28" s="323"/>
      <c r="E28" s="324"/>
      <c r="F28" s="324"/>
    </row>
    <row r="29" spans="1:6" x14ac:dyDescent="0.2">
      <c r="A29" s="329" t="s">
        <v>122</v>
      </c>
      <c r="B29" s="327" t="s">
        <v>184</v>
      </c>
      <c r="C29" s="323"/>
      <c r="D29" s="323"/>
      <c r="E29" s="324"/>
      <c r="F29" s="324"/>
    </row>
    <row r="30" spans="1:6" ht="25.5" x14ac:dyDescent="0.2">
      <c r="A30" s="329" t="s">
        <v>122</v>
      </c>
      <c r="B30" s="327" t="s">
        <v>92</v>
      </c>
      <c r="C30" s="323"/>
      <c r="D30" s="323"/>
      <c r="E30" s="324"/>
      <c r="F30" s="324"/>
    </row>
    <row r="31" spans="1:6" x14ac:dyDescent="0.2">
      <c r="A31" s="329" t="s">
        <v>122</v>
      </c>
      <c r="B31" s="327" t="s">
        <v>65</v>
      </c>
      <c r="C31" s="323"/>
      <c r="D31" s="323"/>
      <c r="E31" s="324"/>
      <c r="F31" s="324"/>
    </row>
    <row r="32" spans="1:6" x14ac:dyDescent="0.2">
      <c r="A32" s="329" t="s">
        <v>122</v>
      </c>
      <c r="B32" s="327" t="s">
        <v>66</v>
      </c>
      <c r="C32" s="323"/>
      <c r="D32" s="323"/>
      <c r="E32" s="324"/>
      <c r="F32" s="324"/>
    </row>
    <row r="33" spans="1:6" ht="25.5" x14ac:dyDescent="0.2">
      <c r="A33" s="329" t="s">
        <v>122</v>
      </c>
      <c r="B33" s="327" t="s">
        <v>104</v>
      </c>
      <c r="C33" s="323"/>
      <c r="D33" s="323"/>
      <c r="E33" s="324"/>
      <c r="F33" s="324"/>
    </row>
    <row r="34" spans="1:6" x14ac:dyDescent="0.2">
      <c r="A34" s="329" t="s">
        <v>122</v>
      </c>
      <c r="B34" s="330" t="s">
        <v>251</v>
      </c>
      <c r="C34" s="323"/>
      <c r="D34" s="323"/>
      <c r="E34" s="324"/>
      <c r="F34" s="324"/>
    </row>
    <row r="35" spans="1:6" ht="38.25" x14ac:dyDescent="0.2">
      <c r="A35" s="329" t="s">
        <v>122</v>
      </c>
      <c r="B35" s="327" t="s">
        <v>63</v>
      </c>
      <c r="C35" s="323"/>
      <c r="D35" s="323"/>
      <c r="E35" s="324"/>
      <c r="F35" s="324"/>
    </row>
    <row r="36" spans="1:6" ht="25.5" x14ac:dyDescent="0.2">
      <c r="A36" s="329" t="s">
        <v>122</v>
      </c>
      <c r="B36" s="327" t="s">
        <v>252</v>
      </c>
      <c r="C36" s="323"/>
      <c r="D36" s="323"/>
      <c r="E36" s="324"/>
      <c r="F36" s="324"/>
    </row>
    <row r="37" spans="1:6" ht="51" x14ac:dyDescent="0.2">
      <c r="A37" s="329" t="s">
        <v>122</v>
      </c>
      <c r="B37" s="327" t="s">
        <v>39</v>
      </c>
      <c r="C37" s="323"/>
      <c r="D37" s="323"/>
      <c r="E37" s="324"/>
      <c r="F37" s="324"/>
    </row>
    <row r="38" spans="1:6" x14ac:dyDescent="0.2">
      <c r="A38" s="329" t="s">
        <v>122</v>
      </c>
      <c r="B38" s="327" t="s">
        <v>37</v>
      </c>
      <c r="C38" s="323"/>
      <c r="D38" s="323"/>
      <c r="E38" s="324"/>
      <c r="F38" s="324"/>
    </row>
    <row r="39" spans="1:6" ht="25.5" x14ac:dyDescent="0.2">
      <c r="A39" s="329" t="s">
        <v>122</v>
      </c>
      <c r="B39" s="327" t="s">
        <v>172</v>
      </c>
      <c r="C39" s="323"/>
      <c r="D39" s="323"/>
      <c r="E39" s="324"/>
      <c r="F39" s="324"/>
    </row>
    <row r="40" spans="1:6" ht="51" x14ac:dyDescent="0.2">
      <c r="A40" s="325"/>
      <c r="B40" s="327" t="s">
        <v>62</v>
      </c>
      <c r="C40" s="323"/>
      <c r="D40" s="323"/>
      <c r="E40" s="324"/>
      <c r="F40" s="324"/>
    </row>
    <row r="41" spans="1:6" x14ac:dyDescent="0.2">
      <c r="A41" s="325"/>
      <c r="B41" s="327"/>
      <c r="C41" s="323"/>
      <c r="D41" s="323"/>
      <c r="E41" s="324"/>
      <c r="F41" s="324"/>
    </row>
    <row r="42" spans="1:6" ht="38.25" x14ac:dyDescent="0.2">
      <c r="A42" s="325">
        <f>A22+0.01</f>
        <v>1.08</v>
      </c>
      <c r="B42" s="327" t="s">
        <v>77</v>
      </c>
      <c r="C42" s="323"/>
      <c r="D42" s="323"/>
      <c r="E42" s="324"/>
      <c r="F42" s="324"/>
    </row>
    <row r="43" spans="1:6" x14ac:dyDescent="0.2">
      <c r="A43" s="325"/>
      <c r="B43" s="327"/>
      <c r="C43" s="323"/>
      <c r="D43" s="323"/>
      <c r="E43" s="324"/>
      <c r="F43" s="324"/>
    </row>
    <row r="44" spans="1:6" ht="51" x14ac:dyDescent="0.2">
      <c r="A44" s="325">
        <f>A42+0.01</f>
        <v>1.0900000000000001</v>
      </c>
      <c r="B44" s="327" t="s">
        <v>144</v>
      </c>
      <c r="C44" s="323"/>
      <c r="D44" s="323"/>
      <c r="E44" s="324"/>
      <c r="F44" s="324"/>
    </row>
    <row r="45" spans="1:6" x14ac:dyDescent="0.2">
      <c r="A45" s="325"/>
      <c r="B45" s="327"/>
      <c r="C45" s="323"/>
      <c r="D45" s="323"/>
      <c r="E45" s="324"/>
      <c r="F45" s="324"/>
    </row>
    <row r="46" spans="1:6" ht="25.5" x14ac:dyDescent="0.2">
      <c r="A46" s="325">
        <f>A44+0.01</f>
        <v>1.1000000000000001</v>
      </c>
      <c r="B46" s="327" t="s">
        <v>131</v>
      </c>
      <c r="C46" s="323"/>
      <c r="D46" s="323"/>
      <c r="E46" s="324"/>
      <c r="F46" s="324"/>
    </row>
    <row r="47" spans="1:6" x14ac:dyDescent="0.2">
      <c r="A47" s="325"/>
      <c r="B47" s="327"/>
      <c r="C47" s="323"/>
      <c r="D47" s="323"/>
      <c r="E47" s="324"/>
      <c r="F47" s="324"/>
    </row>
    <row r="48" spans="1:6" ht="51" x14ac:dyDescent="0.2">
      <c r="A48" s="325">
        <f>A46+0.01</f>
        <v>1.1100000000000001</v>
      </c>
      <c r="B48" s="327" t="s">
        <v>150</v>
      </c>
      <c r="C48" s="323"/>
      <c r="D48" s="323"/>
      <c r="E48" s="324"/>
      <c r="F48" s="324"/>
    </row>
    <row r="49" spans="1:6" s="6" customFormat="1" ht="63.75" x14ac:dyDescent="0.2">
      <c r="A49" s="325">
        <f>A48+0.01</f>
        <v>1.1200000000000001</v>
      </c>
      <c r="B49" s="331" t="s">
        <v>1117</v>
      </c>
      <c r="C49" s="322"/>
      <c r="D49" s="323"/>
      <c r="E49" s="324"/>
      <c r="F49" s="324"/>
    </row>
    <row r="50" spans="1:6" s="6" customFormat="1" ht="63.75" x14ac:dyDescent="0.2">
      <c r="A50" s="325">
        <f>A49+0.01</f>
        <v>1.1300000000000001</v>
      </c>
      <c r="B50" s="327" t="s">
        <v>119</v>
      </c>
      <c r="C50" s="322"/>
      <c r="D50" s="323"/>
      <c r="E50" s="324"/>
      <c r="F50" s="324"/>
    </row>
    <row r="51" spans="1:6" s="6" customFormat="1" x14ac:dyDescent="0.2">
      <c r="A51" s="325"/>
      <c r="B51" s="327"/>
      <c r="C51" s="322"/>
      <c r="D51" s="323"/>
      <c r="E51" s="324"/>
      <c r="F51" s="324"/>
    </row>
    <row r="52" spans="1:6" s="6" customFormat="1" x14ac:dyDescent="0.2">
      <c r="A52" s="325">
        <f>A50+0.01</f>
        <v>1.1400000000000001</v>
      </c>
      <c r="B52" s="332" t="s">
        <v>11</v>
      </c>
      <c r="C52" s="322"/>
      <c r="D52" s="323"/>
      <c r="E52" s="324"/>
      <c r="F52" s="324"/>
    </row>
    <row r="53" spans="1:6" s="6" customFormat="1" x14ac:dyDescent="0.2">
      <c r="A53" s="325"/>
      <c r="B53" s="327"/>
      <c r="C53" s="322"/>
      <c r="D53" s="323"/>
      <c r="E53" s="324"/>
      <c r="F53" s="324"/>
    </row>
    <row r="54" spans="1:6" s="6" customFormat="1" ht="38.25" x14ac:dyDescent="0.2">
      <c r="A54" s="325">
        <f>A52+0.01</f>
        <v>1.1500000000000001</v>
      </c>
      <c r="B54" s="327" t="s">
        <v>253</v>
      </c>
      <c r="C54" s="323"/>
      <c r="D54" s="323"/>
      <c r="E54" s="324"/>
      <c r="F54" s="324"/>
    </row>
    <row r="55" spans="1:6" s="6" customFormat="1" x14ac:dyDescent="0.2">
      <c r="A55" s="325"/>
      <c r="B55" s="327"/>
      <c r="C55" s="323"/>
      <c r="D55" s="323"/>
      <c r="E55" s="324"/>
      <c r="F55" s="324"/>
    </row>
    <row r="56" spans="1:6" ht="76.5" x14ac:dyDescent="0.2">
      <c r="A56" s="325">
        <f>A54+0.01</f>
        <v>1.1600000000000001</v>
      </c>
      <c r="B56" s="327" t="s">
        <v>5</v>
      </c>
      <c r="C56" s="323"/>
      <c r="D56" s="323"/>
      <c r="E56" s="324"/>
      <c r="F56" s="324"/>
    </row>
    <row r="57" spans="1:6" x14ac:dyDescent="0.2">
      <c r="A57" s="325"/>
      <c r="B57" s="327"/>
      <c r="C57" s="323"/>
      <c r="D57" s="323"/>
      <c r="E57" s="324"/>
      <c r="F57" s="324"/>
    </row>
    <row r="58" spans="1:6" ht="210" customHeight="1" x14ac:dyDescent="0.2">
      <c r="A58" s="325">
        <f>A56+0.01</f>
        <v>1.1700000000000002</v>
      </c>
      <c r="B58" s="333" t="s">
        <v>2</v>
      </c>
      <c r="C58" s="323"/>
      <c r="D58" s="323"/>
      <c r="E58" s="324"/>
      <c r="F58" s="324"/>
    </row>
    <row r="59" spans="1:6" ht="76.5" x14ac:dyDescent="0.2">
      <c r="A59" s="325">
        <f>A58+0.01</f>
        <v>1.1800000000000002</v>
      </c>
      <c r="B59" s="327" t="s">
        <v>97</v>
      </c>
      <c r="C59" s="323"/>
      <c r="D59" s="323"/>
      <c r="E59" s="324"/>
      <c r="F59" s="324"/>
    </row>
    <row r="60" spans="1:6" x14ac:dyDescent="0.2">
      <c r="A60" s="325"/>
      <c r="B60" s="327"/>
      <c r="C60" s="323"/>
      <c r="D60" s="323"/>
      <c r="E60" s="324"/>
      <c r="F60" s="324"/>
    </row>
    <row r="61" spans="1:6" ht="76.5" x14ac:dyDescent="0.2">
      <c r="A61" s="325">
        <f>A59+0.01</f>
        <v>1.1900000000000002</v>
      </c>
      <c r="B61" s="327" t="s">
        <v>254</v>
      </c>
      <c r="C61" s="323"/>
      <c r="D61" s="323"/>
      <c r="E61" s="324"/>
      <c r="F61" s="324"/>
    </row>
    <row r="62" spans="1:6" x14ac:dyDescent="0.2">
      <c r="A62" s="325"/>
      <c r="B62" s="327"/>
      <c r="C62" s="322"/>
      <c r="D62" s="323"/>
      <c r="E62" s="324"/>
      <c r="F62" s="324"/>
    </row>
    <row r="63" spans="1:6" ht="89.25" x14ac:dyDescent="0.2">
      <c r="A63" s="325">
        <f>A61+0.01</f>
        <v>1.2000000000000002</v>
      </c>
      <c r="B63" s="327" t="s">
        <v>205</v>
      </c>
      <c r="C63" s="323"/>
      <c r="D63" s="323"/>
      <c r="E63" s="324"/>
      <c r="F63" s="324"/>
    </row>
    <row r="64" spans="1:6" x14ac:dyDescent="0.2">
      <c r="A64" s="325"/>
      <c r="B64" s="327"/>
      <c r="C64" s="322"/>
      <c r="D64" s="323"/>
      <c r="E64" s="324"/>
      <c r="F64" s="324"/>
    </row>
    <row r="65" spans="1:6" ht="127.5" x14ac:dyDescent="0.2">
      <c r="A65" s="325">
        <f>A63+0.01</f>
        <v>1.2100000000000002</v>
      </c>
      <c r="B65" s="334" t="s">
        <v>36</v>
      </c>
      <c r="C65" s="323"/>
      <c r="D65" s="323"/>
      <c r="E65" s="324"/>
      <c r="F65" s="324"/>
    </row>
    <row r="66" spans="1:6" x14ac:dyDescent="0.2">
      <c r="A66" s="325"/>
      <c r="B66" s="327"/>
      <c r="C66" s="322"/>
      <c r="D66" s="323"/>
      <c r="E66" s="324"/>
      <c r="F66" s="324"/>
    </row>
    <row r="67" spans="1:6" ht="49.5" customHeight="1" x14ac:dyDescent="0.2">
      <c r="A67" s="325">
        <v>1.22</v>
      </c>
      <c r="B67" s="335" t="s">
        <v>1114</v>
      </c>
      <c r="C67" s="323"/>
      <c r="D67" s="323"/>
      <c r="E67" s="324"/>
      <c r="F67" s="324"/>
    </row>
    <row r="68" spans="1:6" x14ac:dyDescent="0.2">
      <c r="A68" s="325"/>
      <c r="B68" s="327"/>
      <c r="C68" s="322"/>
      <c r="D68" s="323"/>
      <c r="E68" s="324"/>
      <c r="F68" s="324"/>
    </row>
    <row r="69" spans="1:6" ht="51" x14ac:dyDescent="0.2">
      <c r="A69" s="325">
        <v>1.23</v>
      </c>
      <c r="B69" s="335" t="s">
        <v>1115</v>
      </c>
      <c r="C69" s="323"/>
      <c r="D69" s="323"/>
      <c r="E69" s="324"/>
      <c r="F69" s="324"/>
    </row>
    <row r="70" spans="1:6" x14ac:dyDescent="0.2">
      <c r="A70" s="325"/>
      <c r="B70" s="327"/>
      <c r="C70" s="322"/>
      <c r="D70" s="323"/>
      <c r="E70" s="324"/>
      <c r="F70" s="324"/>
    </row>
    <row r="71" spans="1:6" ht="39.75" customHeight="1" x14ac:dyDescent="0.2">
      <c r="A71" s="325">
        <f>A69+0.01</f>
        <v>1.24</v>
      </c>
      <c r="B71" s="335" t="s">
        <v>1116</v>
      </c>
      <c r="C71" s="323"/>
      <c r="D71" s="323"/>
      <c r="E71" s="324"/>
      <c r="F71" s="324"/>
    </row>
    <row r="72" spans="1:6" x14ac:dyDescent="0.2">
      <c r="A72" s="325"/>
      <c r="B72" s="336"/>
      <c r="C72" s="323"/>
      <c r="D72" s="323"/>
      <c r="E72" s="324"/>
      <c r="F72" s="324"/>
    </row>
    <row r="73" spans="1:6" x14ac:dyDescent="0.2">
      <c r="A73" s="320">
        <f>A12+1</f>
        <v>2</v>
      </c>
      <c r="B73" s="321" t="s">
        <v>115</v>
      </c>
      <c r="C73" s="322"/>
      <c r="D73" s="323"/>
      <c r="E73" s="324"/>
      <c r="F73" s="324"/>
    </row>
    <row r="74" spans="1:6" x14ac:dyDescent="0.2">
      <c r="A74" s="325"/>
      <c r="B74" s="327"/>
      <c r="C74" s="322"/>
      <c r="D74" s="323"/>
      <c r="E74" s="324"/>
      <c r="F74" s="324"/>
    </row>
    <row r="75" spans="1:6" ht="89.25" x14ac:dyDescent="0.2">
      <c r="A75" s="325">
        <f>A73+0.01</f>
        <v>2.0099999999999998</v>
      </c>
      <c r="B75" s="327" t="s">
        <v>154</v>
      </c>
      <c r="C75" s="323"/>
      <c r="D75" s="323"/>
      <c r="E75" s="324"/>
      <c r="F75" s="324"/>
    </row>
    <row r="76" spans="1:6" x14ac:dyDescent="0.2">
      <c r="A76" s="325"/>
      <c r="B76" s="327"/>
      <c r="C76" s="323"/>
      <c r="D76" s="323"/>
      <c r="E76" s="324"/>
      <c r="F76" s="324"/>
    </row>
    <row r="77" spans="1:6" ht="102" x14ac:dyDescent="0.2">
      <c r="A77" s="325">
        <f>A75+0.01</f>
        <v>2.0199999999999996</v>
      </c>
      <c r="B77" s="337" t="s">
        <v>390</v>
      </c>
      <c r="C77" s="323"/>
      <c r="D77" s="323"/>
      <c r="E77" s="324"/>
      <c r="F77" s="324"/>
    </row>
    <row r="78" spans="1:6" ht="178.5" x14ac:dyDescent="0.2">
      <c r="A78" s="325">
        <f>A77+0.01</f>
        <v>2.0299999999999994</v>
      </c>
      <c r="B78" s="327" t="s">
        <v>7</v>
      </c>
      <c r="C78" s="323"/>
      <c r="D78" s="323"/>
      <c r="E78" s="324"/>
      <c r="F78" s="324"/>
    </row>
    <row r="79" spans="1:6" ht="76.5" x14ac:dyDescent="0.2">
      <c r="A79" s="325">
        <f>A78+0.01</f>
        <v>2.0399999999999991</v>
      </c>
      <c r="B79" s="327" t="s">
        <v>209</v>
      </c>
      <c r="C79" s="323"/>
      <c r="D79" s="323"/>
      <c r="E79" s="324"/>
      <c r="F79" s="324"/>
    </row>
    <row r="80" spans="1:6" s="301" customFormat="1" x14ac:dyDescent="0.2">
      <c r="A80" s="325"/>
      <c r="B80" s="327"/>
      <c r="C80" s="322"/>
      <c r="D80" s="323"/>
      <c r="E80" s="324"/>
      <c r="F80" s="324"/>
    </row>
    <row r="81" spans="1:6" ht="76.5" x14ac:dyDescent="0.2">
      <c r="A81" s="325">
        <f>A79+0.01</f>
        <v>2.0499999999999989</v>
      </c>
      <c r="B81" s="327" t="s">
        <v>12</v>
      </c>
      <c r="C81" s="323"/>
      <c r="D81" s="323"/>
      <c r="E81" s="324"/>
      <c r="F81" s="324"/>
    </row>
    <row r="82" spans="1:6" x14ac:dyDescent="0.2">
      <c r="A82" s="325"/>
      <c r="B82" s="327"/>
      <c r="C82" s="323"/>
      <c r="D82" s="323"/>
      <c r="E82" s="324"/>
      <c r="F82" s="324"/>
    </row>
    <row r="83" spans="1:6" x14ac:dyDescent="0.2">
      <c r="A83" s="320">
        <f>A73+1</f>
        <v>3</v>
      </c>
      <c r="B83" s="321" t="s">
        <v>166</v>
      </c>
      <c r="C83" s="322"/>
      <c r="D83" s="323"/>
      <c r="E83" s="324"/>
      <c r="F83" s="324"/>
    </row>
    <row r="84" spans="1:6" x14ac:dyDescent="0.2">
      <c r="A84" s="325"/>
      <c r="B84" s="327"/>
      <c r="C84" s="322"/>
      <c r="D84" s="323"/>
      <c r="E84" s="324"/>
      <c r="F84" s="324"/>
    </row>
    <row r="85" spans="1:6" ht="38.25" x14ac:dyDescent="0.2">
      <c r="A85" s="325">
        <f>A83+0.01</f>
        <v>3.01</v>
      </c>
      <c r="B85" s="334" t="s">
        <v>216</v>
      </c>
      <c r="C85" s="323"/>
      <c r="D85" s="323"/>
      <c r="E85" s="324"/>
      <c r="F85" s="324"/>
    </row>
    <row r="86" spans="1:6" x14ac:dyDescent="0.2">
      <c r="A86" s="325"/>
      <c r="B86" s="327"/>
      <c r="C86" s="322"/>
      <c r="D86" s="323"/>
      <c r="E86" s="324"/>
      <c r="F86" s="324"/>
    </row>
    <row r="87" spans="1:6" ht="51" x14ac:dyDescent="0.2">
      <c r="A87" s="325">
        <f>A85+0.01</f>
        <v>3.0199999999999996</v>
      </c>
      <c r="B87" s="334" t="s">
        <v>183</v>
      </c>
      <c r="C87" s="323"/>
      <c r="D87" s="323"/>
      <c r="E87" s="324"/>
      <c r="F87" s="324"/>
    </row>
    <row r="88" spans="1:6" ht="76.5" x14ac:dyDescent="0.2">
      <c r="A88" s="325">
        <f>A87+0.01</f>
        <v>3.0299999999999994</v>
      </c>
      <c r="B88" s="327" t="s">
        <v>160</v>
      </c>
      <c r="C88" s="323"/>
      <c r="D88" s="323"/>
      <c r="E88" s="324"/>
      <c r="F88" s="324"/>
    </row>
    <row r="89" spans="1:6" ht="63.75" x14ac:dyDescent="0.2">
      <c r="A89" s="325">
        <f>A88+0.01</f>
        <v>3.0399999999999991</v>
      </c>
      <c r="B89" s="327" t="s">
        <v>161</v>
      </c>
      <c r="C89" s="323"/>
      <c r="D89" s="323"/>
      <c r="E89" s="324"/>
      <c r="F89" s="324"/>
    </row>
    <row r="90" spans="1:6" ht="102" x14ac:dyDescent="0.2">
      <c r="A90" s="325">
        <f>A89+0.01</f>
        <v>3.0499999999999989</v>
      </c>
      <c r="B90" s="327" t="s">
        <v>257</v>
      </c>
      <c r="C90" s="323"/>
      <c r="D90" s="323"/>
      <c r="E90" s="324"/>
      <c r="F90" s="324"/>
    </row>
    <row r="91" spans="1:6" x14ac:dyDescent="0.2">
      <c r="A91" s="329" t="s">
        <v>122</v>
      </c>
      <c r="B91" s="327" t="s">
        <v>258</v>
      </c>
      <c r="C91" s="323"/>
      <c r="D91" s="323"/>
      <c r="E91" s="324"/>
      <c r="F91" s="324"/>
    </row>
    <row r="92" spans="1:6" ht="25.5" x14ac:dyDescent="0.2">
      <c r="A92" s="329" t="s">
        <v>122</v>
      </c>
      <c r="B92" s="327" t="s">
        <v>162</v>
      </c>
      <c r="C92" s="323"/>
      <c r="D92" s="323"/>
      <c r="E92" s="324"/>
      <c r="F92" s="324"/>
    </row>
    <row r="93" spans="1:6" ht="25.5" x14ac:dyDescent="0.2">
      <c r="A93" s="329" t="s">
        <v>122</v>
      </c>
      <c r="B93" s="327" t="s">
        <v>259</v>
      </c>
      <c r="C93" s="323"/>
      <c r="D93" s="323"/>
      <c r="E93" s="324"/>
      <c r="F93" s="324"/>
    </row>
    <row r="94" spans="1:6" x14ac:dyDescent="0.2">
      <c r="A94" s="329" t="s">
        <v>122</v>
      </c>
      <c r="B94" s="327" t="s">
        <v>124</v>
      </c>
      <c r="C94" s="323"/>
      <c r="D94" s="323"/>
      <c r="E94" s="324"/>
      <c r="F94" s="324"/>
    </row>
    <row r="95" spans="1:6" ht="25.5" x14ac:dyDescent="0.2">
      <c r="A95" s="329" t="s">
        <v>122</v>
      </c>
      <c r="B95" s="327" t="s">
        <v>145</v>
      </c>
      <c r="C95" s="323"/>
      <c r="D95" s="323"/>
      <c r="E95" s="324"/>
      <c r="F95" s="324"/>
    </row>
    <row r="96" spans="1:6" x14ac:dyDescent="0.2">
      <c r="A96" s="329" t="s">
        <v>122</v>
      </c>
      <c r="B96" s="327" t="s">
        <v>146</v>
      </c>
      <c r="C96" s="323"/>
      <c r="D96" s="323"/>
      <c r="E96" s="324"/>
      <c r="F96" s="324"/>
    </row>
    <row r="97" spans="1:6" x14ac:dyDescent="0.2">
      <c r="A97" s="329" t="s">
        <v>122</v>
      </c>
      <c r="B97" s="327" t="s">
        <v>147</v>
      </c>
      <c r="C97" s="323"/>
      <c r="D97" s="323"/>
      <c r="E97" s="324"/>
      <c r="F97" s="324"/>
    </row>
    <row r="98" spans="1:6" x14ac:dyDescent="0.2">
      <c r="A98" s="325"/>
      <c r="B98" s="327"/>
      <c r="C98" s="322"/>
      <c r="D98" s="323"/>
      <c r="E98" s="324"/>
      <c r="F98" s="324"/>
    </row>
    <row r="99" spans="1:6" ht="51" x14ac:dyDescent="0.2">
      <c r="A99" s="325">
        <f>A90+0.01</f>
        <v>3.0599999999999987</v>
      </c>
      <c r="B99" s="327" t="s">
        <v>260</v>
      </c>
      <c r="C99" s="323"/>
      <c r="D99" s="323"/>
      <c r="E99" s="324"/>
      <c r="F99" s="324"/>
    </row>
    <row r="100" spans="1:6" x14ac:dyDescent="0.2">
      <c r="A100" s="329" t="s">
        <v>122</v>
      </c>
      <c r="B100" s="327" t="s">
        <v>256</v>
      </c>
      <c r="C100" s="323"/>
      <c r="D100" s="323"/>
      <c r="E100" s="324"/>
      <c r="F100" s="324"/>
    </row>
    <row r="101" spans="1:6" x14ac:dyDescent="0.2">
      <c r="A101" s="329" t="s">
        <v>122</v>
      </c>
      <c r="B101" s="327" t="s">
        <v>255</v>
      </c>
      <c r="C101" s="323"/>
      <c r="D101" s="323"/>
      <c r="E101" s="324"/>
      <c r="F101" s="324"/>
    </row>
    <row r="102" spans="1:6" ht="25.5" x14ac:dyDescent="0.2">
      <c r="A102" s="329" t="s">
        <v>122</v>
      </c>
      <c r="B102" s="327" t="s">
        <v>120</v>
      </c>
      <c r="C102" s="323"/>
      <c r="D102" s="323"/>
      <c r="E102" s="324"/>
      <c r="F102" s="324"/>
    </row>
    <row r="103" spans="1:6" ht="38.25" x14ac:dyDescent="0.2">
      <c r="A103" s="329" t="s">
        <v>122</v>
      </c>
      <c r="B103" s="327" t="s">
        <v>80</v>
      </c>
      <c r="C103" s="323"/>
      <c r="D103" s="323"/>
      <c r="E103" s="324"/>
      <c r="F103" s="324"/>
    </row>
    <row r="104" spans="1:6" ht="38.25" x14ac:dyDescent="0.2">
      <c r="A104" s="329" t="s">
        <v>122</v>
      </c>
      <c r="B104" s="327" t="s">
        <v>81</v>
      </c>
      <c r="C104" s="323"/>
      <c r="D104" s="323"/>
      <c r="E104" s="324"/>
      <c r="F104" s="324"/>
    </row>
    <row r="105" spans="1:6" x14ac:dyDescent="0.2">
      <c r="A105" s="329" t="s">
        <v>122</v>
      </c>
      <c r="B105" s="327" t="s">
        <v>187</v>
      </c>
      <c r="C105" s="323"/>
      <c r="D105" s="323"/>
      <c r="E105" s="324"/>
      <c r="F105" s="324"/>
    </row>
    <row r="106" spans="1:6" ht="25.5" x14ac:dyDescent="0.2">
      <c r="A106" s="329" t="s">
        <v>122</v>
      </c>
      <c r="B106" s="327" t="s">
        <v>188</v>
      </c>
      <c r="C106" s="323"/>
      <c r="D106" s="323"/>
      <c r="E106" s="324"/>
      <c r="F106" s="324"/>
    </row>
    <row r="107" spans="1:6" ht="51" x14ac:dyDescent="0.2">
      <c r="A107" s="329" t="s">
        <v>122</v>
      </c>
      <c r="B107" s="327" t="s">
        <v>137</v>
      </c>
      <c r="C107" s="323"/>
      <c r="D107" s="323"/>
      <c r="E107" s="324"/>
      <c r="F107" s="324"/>
    </row>
    <row r="108" spans="1:6" ht="25.5" x14ac:dyDescent="0.2">
      <c r="A108" s="325">
        <f>A99+0.01</f>
        <v>3.0699999999999985</v>
      </c>
      <c r="B108" s="327" t="s">
        <v>159</v>
      </c>
      <c r="C108" s="323"/>
      <c r="D108" s="323"/>
      <c r="E108" s="324"/>
      <c r="F108" s="324"/>
    </row>
    <row r="109" spans="1:6" x14ac:dyDescent="0.2">
      <c r="A109" s="329" t="s">
        <v>122</v>
      </c>
      <c r="B109" s="330" t="s">
        <v>13</v>
      </c>
      <c r="C109" s="338" t="s">
        <v>14</v>
      </c>
      <c r="D109" s="323"/>
      <c r="E109" s="324"/>
      <c r="F109" s="324"/>
    </row>
    <row r="110" spans="1:6" x14ac:dyDescent="0.2">
      <c r="A110" s="329" t="s">
        <v>122</v>
      </c>
      <c r="B110" s="330" t="s">
        <v>54</v>
      </c>
      <c r="C110" s="338" t="s">
        <v>55</v>
      </c>
      <c r="D110" s="323"/>
      <c r="E110" s="324"/>
      <c r="F110" s="324"/>
    </row>
    <row r="111" spans="1:6" x14ac:dyDescent="0.2">
      <c r="A111" s="329" t="s">
        <v>122</v>
      </c>
      <c r="B111" s="330" t="s">
        <v>125</v>
      </c>
      <c r="C111" s="338" t="s">
        <v>126</v>
      </c>
      <c r="D111" s="323"/>
      <c r="E111" s="324"/>
      <c r="F111" s="324"/>
    </row>
    <row r="112" spans="1:6" x14ac:dyDescent="0.2">
      <c r="A112" s="329" t="s">
        <v>122</v>
      </c>
      <c r="B112" s="330" t="s">
        <v>58</v>
      </c>
      <c r="C112" s="338" t="s">
        <v>59</v>
      </c>
      <c r="D112" s="323"/>
      <c r="E112" s="324"/>
      <c r="F112" s="324"/>
    </row>
    <row r="113" spans="1:6" x14ac:dyDescent="0.2">
      <c r="A113" s="329" t="s">
        <v>122</v>
      </c>
      <c r="B113" s="330" t="s">
        <v>195</v>
      </c>
      <c r="C113" s="338" t="s">
        <v>196</v>
      </c>
      <c r="D113" s="323"/>
      <c r="E113" s="324"/>
      <c r="F113" s="324"/>
    </row>
    <row r="114" spans="1:6" x14ac:dyDescent="0.2">
      <c r="A114" s="329" t="s">
        <v>122</v>
      </c>
      <c r="B114" s="330" t="s">
        <v>167</v>
      </c>
      <c r="C114" s="338" t="s">
        <v>168</v>
      </c>
      <c r="D114" s="323"/>
      <c r="E114" s="324"/>
      <c r="F114" s="324"/>
    </row>
    <row r="115" spans="1:6" x14ac:dyDescent="0.2">
      <c r="A115" s="329" t="s">
        <v>122</v>
      </c>
      <c r="B115" s="330" t="s">
        <v>21</v>
      </c>
      <c r="C115" s="338" t="s">
        <v>22</v>
      </c>
      <c r="D115" s="323"/>
      <c r="E115" s="324"/>
      <c r="F115" s="324"/>
    </row>
    <row r="116" spans="1:6" x14ac:dyDescent="0.2">
      <c r="A116" s="329" t="s">
        <v>122</v>
      </c>
      <c r="B116" s="330" t="s">
        <v>185</v>
      </c>
      <c r="C116" s="338" t="s">
        <v>186</v>
      </c>
      <c r="D116" s="323"/>
      <c r="E116" s="324"/>
      <c r="F116" s="324"/>
    </row>
    <row r="117" spans="1:6" x14ac:dyDescent="0.2">
      <c r="A117" s="329" t="s">
        <v>122</v>
      </c>
      <c r="B117" s="330" t="s">
        <v>213</v>
      </c>
      <c r="C117" s="338" t="s">
        <v>210</v>
      </c>
      <c r="D117" s="323"/>
      <c r="E117" s="324"/>
      <c r="F117" s="324"/>
    </row>
    <row r="118" spans="1:6" x14ac:dyDescent="0.2">
      <c r="A118" s="329" t="s">
        <v>122</v>
      </c>
      <c r="B118" s="330" t="s">
        <v>193</v>
      </c>
      <c r="C118" s="338" t="s">
        <v>82</v>
      </c>
      <c r="D118" s="323"/>
      <c r="E118" s="324"/>
      <c r="F118" s="324"/>
    </row>
    <row r="119" spans="1:6" x14ac:dyDescent="0.2">
      <c r="A119" s="329" t="s">
        <v>122</v>
      </c>
      <c r="B119" s="330" t="s">
        <v>113</v>
      </c>
      <c r="C119" s="338" t="s">
        <v>114</v>
      </c>
      <c r="D119" s="323"/>
      <c r="E119" s="324"/>
      <c r="F119" s="324"/>
    </row>
    <row r="120" spans="1:6" x14ac:dyDescent="0.2">
      <c r="A120" s="329" t="s">
        <v>122</v>
      </c>
      <c r="B120" s="330" t="s">
        <v>57</v>
      </c>
      <c r="C120" s="338" t="s">
        <v>127</v>
      </c>
      <c r="D120" s="323"/>
      <c r="E120" s="324"/>
      <c r="F120" s="324"/>
    </row>
    <row r="121" spans="1:6" x14ac:dyDescent="0.2">
      <c r="A121" s="329" t="s">
        <v>122</v>
      </c>
      <c r="B121" s="330" t="s">
        <v>194</v>
      </c>
      <c r="C121" s="338" t="s">
        <v>201</v>
      </c>
      <c r="D121" s="323"/>
      <c r="E121" s="324"/>
      <c r="F121" s="324"/>
    </row>
    <row r="122" spans="1:6" x14ac:dyDescent="0.2">
      <c r="A122" s="329" t="s">
        <v>122</v>
      </c>
      <c r="B122" s="330" t="s">
        <v>155</v>
      </c>
      <c r="C122" s="338" t="s">
        <v>156</v>
      </c>
      <c r="D122" s="323"/>
      <c r="E122" s="324"/>
      <c r="F122" s="324"/>
    </row>
    <row r="123" spans="1:6" x14ac:dyDescent="0.2">
      <c r="A123" s="329" t="s">
        <v>122</v>
      </c>
      <c r="B123" s="330" t="s">
        <v>135</v>
      </c>
      <c r="C123" s="338" t="s">
        <v>136</v>
      </c>
      <c r="D123" s="323"/>
      <c r="E123" s="324"/>
      <c r="F123" s="324"/>
    </row>
    <row r="124" spans="1:6" x14ac:dyDescent="0.2">
      <c r="A124" s="329" t="s">
        <v>122</v>
      </c>
      <c r="B124" s="330" t="s">
        <v>174</v>
      </c>
      <c r="C124" s="338" t="s">
        <v>175</v>
      </c>
      <c r="D124" s="323"/>
      <c r="E124" s="324"/>
      <c r="F124" s="324"/>
    </row>
    <row r="125" spans="1:6" x14ac:dyDescent="0.2">
      <c r="A125" s="329" t="s">
        <v>122</v>
      </c>
      <c r="B125" s="330" t="s">
        <v>214</v>
      </c>
      <c r="C125" s="338" t="s">
        <v>215</v>
      </c>
      <c r="D125" s="323"/>
      <c r="E125" s="324"/>
      <c r="F125" s="324"/>
    </row>
    <row r="126" spans="1:6" s="6" customFormat="1" x14ac:dyDescent="0.2">
      <c r="A126" s="325"/>
      <c r="B126" s="327"/>
      <c r="C126" s="322"/>
      <c r="D126" s="323"/>
      <c r="E126" s="324"/>
      <c r="F126" s="324"/>
    </row>
    <row r="127" spans="1:6" s="6" customFormat="1" x14ac:dyDescent="0.2">
      <c r="A127" s="339" t="s">
        <v>91</v>
      </c>
      <c r="B127" s="340"/>
      <c r="C127" s="341"/>
      <c r="D127" s="341"/>
      <c r="E127" s="342"/>
      <c r="F127" s="342"/>
    </row>
  </sheetData>
  <sheetProtection algorithmName="SHA-512" hashValue="a772/mExQgmxnZIHWENSh8Dm+yDAqFT8l/TPcez3Q29W1IlUXeNMgiwhyI0fRoTJua5CcahDYLW/Fc5KcXwUyw==" saltValue="V96q87vYYn5xro8JCAZatA==" spinCount="100000" sheet="1" objects="1" scenarios="1"/>
  <phoneticPr fontId="0" type="noConversion"/>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P.&amp;P&amp;RDate: &amp;D</oddFooter>
  </headerFooter>
  <rowBreaks count="6" manualBreakCount="6">
    <brk id="21" max="16383" man="1"/>
    <brk id="43" max="5" man="1"/>
    <brk id="57" max="5" man="1"/>
    <brk id="72" max="16383" man="1"/>
    <brk id="82" max="16383" man="1"/>
    <brk id="9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4"/>
  <sheetViews>
    <sheetView showGridLines="0" showZeros="0" view="pageBreakPreview" zoomScaleNormal="100" zoomScaleSheetLayoutView="100" workbookViewId="0"/>
  </sheetViews>
  <sheetFormatPr defaultRowHeight="12.75" x14ac:dyDescent="0.2"/>
  <cols>
    <col min="1" max="1" width="10.33203125" style="499" customWidth="1"/>
    <col min="2" max="2" width="48.83203125" style="500" customWidth="1"/>
    <col min="3" max="3" width="6.33203125" style="501" customWidth="1"/>
    <col min="4" max="4" width="10.83203125" style="87" customWidth="1"/>
    <col min="5" max="5" width="9.83203125" style="112" customWidth="1"/>
    <col min="6" max="6" width="12.83203125" style="141" customWidth="1"/>
    <col min="7" max="16384" width="9.33203125" style="113"/>
  </cols>
  <sheetData>
    <row r="1" spans="1:6" s="39" customFormat="1" x14ac:dyDescent="0.2">
      <c r="A1" s="255">
        <f>'Table of Contents'!A1</f>
        <v>0</v>
      </c>
      <c r="B1" s="82"/>
      <c r="C1" s="412"/>
      <c r="D1" s="412"/>
      <c r="E1" s="38"/>
      <c r="F1" s="38"/>
    </row>
    <row r="2" spans="1:6" s="39" customFormat="1" x14ac:dyDescent="0.2">
      <c r="A2" s="255">
        <f>'Table of Contents'!A2</f>
        <v>0</v>
      </c>
      <c r="B2" s="82"/>
      <c r="C2" s="412"/>
      <c r="D2" s="412"/>
      <c r="E2" s="38"/>
      <c r="F2" s="38"/>
    </row>
    <row r="3" spans="1:6" s="39" customFormat="1" x14ac:dyDescent="0.2">
      <c r="A3" s="255">
        <f>'Table of Contents'!A3</f>
        <v>0</v>
      </c>
      <c r="B3" s="82"/>
      <c r="C3" s="412"/>
      <c r="D3" s="412"/>
      <c r="E3" s="38"/>
      <c r="F3" s="38"/>
    </row>
    <row r="4" spans="1:6" s="42" customFormat="1" x14ac:dyDescent="0.2">
      <c r="A4" s="261">
        <f>'Table of Contents'!A4</f>
        <v>0</v>
      </c>
      <c r="B4" s="84"/>
      <c r="C4" s="416"/>
      <c r="D4" s="416"/>
      <c r="E4" s="40"/>
      <c r="F4" s="40"/>
    </row>
    <row r="5" spans="1:6" s="42" customFormat="1" x14ac:dyDescent="0.2">
      <c r="A5" s="265" t="str">
        <f>'Table of Contents'!A5</f>
        <v>LEBANESE RED CROSS</v>
      </c>
      <c r="B5" s="418"/>
      <c r="C5" s="483"/>
      <c r="D5" s="484"/>
      <c r="E5" s="85"/>
      <c r="F5" s="448" t="str">
        <f>'15 - Table of Contents'!G5</f>
        <v>Bill of Quantities</v>
      </c>
    </row>
    <row r="6" spans="1:6" s="42" customFormat="1" x14ac:dyDescent="0.2">
      <c r="A6" s="271" t="str">
        <f>'Table of Contents'!A6</f>
        <v>BTS ANTELIAS</v>
      </c>
      <c r="B6" s="423"/>
      <c r="C6" s="423"/>
      <c r="D6" s="424"/>
      <c r="E6" s="41"/>
      <c r="F6" s="43" t="str">
        <f>'15 - Table of Contents'!G6</f>
        <v>Division 15: Mechanical</v>
      </c>
    </row>
    <row r="7" spans="1:6" s="42" customFormat="1" x14ac:dyDescent="0.2">
      <c r="A7" s="271" t="str">
        <f>'Table of Contents'!A7</f>
        <v>LEBANON</v>
      </c>
      <c r="B7" s="423"/>
      <c r="C7" s="423"/>
      <c r="D7" s="424"/>
      <c r="E7" s="41"/>
      <c r="F7" s="43" t="str">
        <f>'15 - Table of Contents'!A17</f>
        <v>15.2: HVAC Works</v>
      </c>
    </row>
    <row r="8" spans="1:6" s="42" customFormat="1" x14ac:dyDescent="0.2">
      <c r="A8" s="271">
        <f>'Table of Contents'!A8</f>
        <v>0</v>
      </c>
      <c r="B8" s="428"/>
      <c r="C8" s="428"/>
      <c r="D8" s="485"/>
      <c r="E8" s="44"/>
      <c r="F8" s="45"/>
    </row>
    <row r="9" spans="1:6" s="116" customFormat="1" x14ac:dyDescent="0.2">
      <c r="A9" s="486" t="s">
        <v>132</v>
      </c>
      <c r="B9" s="487" t="s">
        <v>133</v>
      </c>
      <c r="C9" s="488" t="s">
        <v>134</v>
      </c>
      <c r="D9" s="489" t="s">
        <v>19</v>
      </c>
      <c r="E9" s="86" t="s">
        <v>20</v>
      </c>
      <c r="F9" s="86" t="s">
        <v>197</v>
      </c>
    </row>
    <row r="10" spans="1:6" s="116" customFormat="1" x14ac:dyDescent="0.2">
      <c r="A10" s="490"/>
      <c r="B10" s="491"/>
      <c r="C10" s="492"/>
      <c r="D10" s="493" t="s">
        <v>71</v>
      </c>
      <c r="E10" s="12" t="str">
        <f>Summary!$G$13</f>
        <v>(US $)</v>
      </c>
      <c r="F10" s="12" t="str">
        <f>E10</f>
        <v>(US $)</v>
      </c>
    </row>
    <row r="11" spans="1:6" x14ac:dyDescent="0.2">
      <c r="A11" s="528"/>
      <c r="B11" s="495"/>
      <c r="C11" s="87"/>
      <c r="E11" s="479"/>
      <c r="F11" s="479"/>
    </row>
    <row r="12" spans="1:6" s="61" customFormat="1" x14ac:dyDescent="0.2">
      <c r="A12" s="105">
        <v>15081</v>
      </c>
      <c r="B12" s="88" t="s">
        <v>730</v>
      </c>
      <c r="C12" s="79"/>
      <c r="D12" s="71"/>
      <c r="E12" s="106"/>
      <c r="F12" s="106">
        <f t="shared" ref="F12:F22" si="0">$D12*E12</f>
        <v>0</v>
      </c>
    </row>
    <row r="13" spans="1:6" s="61" customFormat="1" x14ac:dyDescent="0.2">
      <c r="A13" s="107"/>
      <c r="B13" s="63"/>
      <c r="C13" s="79"/>
      <c r="D13" s="71"/>
      <c r="E13" s="106"/>
      <c r="F13" s="106">
        <f t="shared" si="0"/>
        <v>0</v>
      </c>
    </row>
    <row r="14" spans="1:6" s="61" customFormat="1" ht="51" x14ac:dyDescent="0.2">
      <c r="A14" s="107"/>
      <c r="B14" s="63" t="str">
        <f>"Supply and install the following "&amp;B12&amp;", complete including all necessary accessories, all as specified, shown on the drawings, and to the satisfaction of the Engineer."</f>
        <v>Supply and install the following Duct Insulation, complete including all necessary accessories, all as specified, shown on the drawings, and to the satisfaction of the Engineer.</v>
      </c>
      <c r="C14" s="79"/>
      <c r="D14" s="71"/>
      <c r="E14" s="106"/>
      <c r="F14" s="106">
        <f t="shared" si="0"/>
        <v>0</v>
      </c>
    </row>
    <row r="15" spans="1:6" s="61" customFormat="1" x14ac:dyDescent="0.2">
      <c r="A15" s="107"/>
      <c r="B15" s="63"/>
      <c r="C15" s="79"/>
      <c r="D15" s="71"/>
      <c r="E15" s="106"/>
      <c r="F15" s="106">
        <f t="shared" si="0"/>
        <v>0</v>
      </c>
    </row>
    <row r="16" spans="1:6" s="61" customFormat="1" x14ac:dyDescent="0.2">
      <c r="A16" s="107">
        <v>15081.1</v>
      </c>
      <c r="B16" s="64" t="s">
        <v>731</v>
      </c>
      <c r="C16" s="79"/>
      <c r="D16" s="71"/>
      <c r="E16" s="106"/>
      <c r="F16" s="106">
        <f t="shared" si="0"/>
        <v>0</v>
      </c>
    </row>
    <row r="17" spans="1:6" s="61" customFormat="1" x14ac:dyDescent="0.2">
      <c r="A17" s="107"/>
      <c r="B17" s="65"/>
      <c r="C17" s="79"/>
      <c r="D17" s="71"/>
      <c r="E17" s="106"/>
      <c r="F17" s="106">
        <f t="shared" si="0"/>
        <v>0</v>
      </c>
    </row>
    <row r="18" spans="1:6" s="61" customFormat="1" x14ac:dyDescent="0.2">
      <c r="A18" s="107" t="s">
        <v>732</v>
      </c>
      <c r="B18" s="104" t="s">
        <v>733</v>
      </c>
      <c r="C18" s="71" t="s">
        <v>196</v>
      </c>
      <c r="D18" s="71">
        <v>145</v>
      </c>
      <c r="E18" s="106"/>
      <c r="F18" s="106">
        <f t="shared" si="0"/>
        <v>0</v>
      </c>
    </row>
    <row r="19" spans="1:6" s="61" customFormat="1" x14ac:dyDescent="0.2">
      <c r="A19" s="117"/>
      <c r="B19" s="92" t="s">
        <v>149</v>
      </c>
      <c r="C19" s="93"/>
      <c r="D19" s="93"/>
      <c r="E19" s="123"/>
      <c r="F19" s="106">
        <f t="shared" si="0"/>
        <v>0</v>
      </c>
    </row>
    <row r="20" spans="1:6" x14ac:dyDescent="0.2">
      <c r="A20" s="91"/>
      <c r="B20" s="95"/>
      <c r="C20" s="118"/>
      <c r="D20" s="71"/>
      <c r="E20" s="106"/>
      <c r="F20" s="106">
        <f t="shared" si="0"/>
        <v>0</v>
      </c>
    </row>
    <row r="21" spans="1:6" s="61" customFormat="1" x14ac:dyDescent="0.2">
      <c r="A21" s="117"/>
      <c r="B21" s="119"/>
      <c r="C21" s="109"/>
      <c r="D21" s="71"/>
      <c r="E21" s="106"/>
      <c r="F21" s="106">
        <f t="shared" si="0"/>
        <v>0</v>
      </c>
    </row>
    <row r="22" spans="1:6" s="61" customFormat="1" x14ac:dyDescent="0.2">
      <c r="A22" s="117"/>
      <c r="B22" s="100"/>
      <c r="C22" s="71"/>
      <c r="D22" s="71"/>
      <c r="E22" s="106"/>
      <c r="F22" s="106">
        <f t="shared" si="0"/>
        <v>0</v>
      </c>
    </row>
    <row r="23" spans="1:6" s="526" customFormat="1" x14ac:dyDescent="0.2">
      <c r="A23" s="497"/>
      <c r="B23" s="529"/>
      <c r="C23" s="530"/>
      <c r="D23" s="531"/>
      <c r="E23" s="106"/>
      <c r="F23" s="106">
        <f>SUM(F12:F22)</f>
        <v>0</v>
      </c>
    </row>
    <row r="24" spans="1:6" s="527" customFormat="1" x14ac:dyDescent="0.2">
      <c r="A24" s="120">
        <v>15738</v>
      </c>
      <c r="B24" s="121" t="s">
        <v>734</v>
      </c>
      <c r="C24" s="122"/>
      <c r="D24" s="72"/>
      <c r="F24" s="106">
        <f t="shared" ref="F24:F63" si="1">$D24*E24</f>
        <v>0</v>
      </c>
    </row>
    <row r="25" spans="1:6" x14ac:dyDescent="0.2">
      <c r="A25" s="91"/>
      <c r="B25" s="69"/>
      <c r="C25" s="93"/>
      <c r="D25" s="72"/>
      <c r="F25" s="106">
        <f t="shared" si="1"/>
        <v>0</v>
      </c>
    </row>
    <row r="26" spans="1:6" s="527" customFormat="1" x14ac:dyDescent="0.2">
      <c r="A26" s="124">
        <v>15738.1</v>
      </c>
      <c r="B26" s="125" t="s">
        <v>735</v>
      </c>
      <c r="C26" s="93"/>
      <c r="D26" s="72"/>
      <c r="F26" s="106">
        <f t="shared" si="1"/>
        <v>0</v>
      </c>
    </row>
    <row r="27" spans="1:6" x14ac:dyDescent="0.2">
      <c r="A27" s="91"/>
      <c r="B27" s="69"/>
      <c r="C27" s="93"/>
      <c r="D27" s="72"/>
      <c r="F27" s="106">
        <f t="shared" si="1"/>
        <v>0</v>
      </c>
    </row>
    <row r="28" spans="1:6" s="527" customFormat="1" ht="12.75" customHeight="1" x14ac:dyDescent="0.2">
      <c r="A28" s="126" t="s">
        <v>736</v>
      </c>
      <c r="B28" s="127" t="s">
        <v>737</v>
      </c>
      <c r="C28" s="93" t="s">
        <v>127</v>
      </c>
      <c r="D28" s="72">
        <v>1</v>
      </c>
      <c r="E28" s="595" t="s">
        <v>738</v>
      </c>
      <c r="F28" s="595"/>
    </row>
    <row r="29" spans="1:6" x14ac:dyDescent="0.2">
      <c r="A29" s="91"/>
      <c r="B29" s="92" t="s">
        <v>149</v>
      </c>
      <c r="C29" s="93"/>
      <c r="D29" s="72"/>
      <c r="E29" s="595"/>
      <c r="F29" s="595"/>
    </row>
    <row r="30" spans="1:6" x14ac:dyDescent="0.2">
      <c r="A30" s="91"/>
      <c r="B30" s="95"/>
      <c r="C30" s="93"/>
      <c r="D30" s="72"/>
      <c r="E30" s="595"/>
      <c r="F30" s="595"/>
    </row>
    <row r="31" spans="1:6" x14ac:dyDescent="0.2">
      <c r="A31" s="91"/>
      <c r="B31" s="69"/>
      <c r="C31" s="93"/>
      <c r="D31" s="72"/>
      <c r="F31" s="106">
        <f t="shared" si="1"/>
        <v>0</v>
      </c>
    </row>
    <row r="32" spans="1:6" s="527" customFormat="1" x14ac:dyDescent="0.2">
      <c r="A32" s="126" t="s">
        <v>739</v>
      </c>
      <c r="B32" s="127" t="s">
        <v>740</v>
      </c>
      <c r="C32" s="93" t="s">
        <v>127</v>
      </c>
      <c r="D32" s="72">
        <v>1</v>
      </c>
      <c r="E32" s="595" t="s">
        <v>738</v>
      </c>
      <c r="F32" s="595"/>
    </row>
    <row r="33" spans="1:6" x14ac:dyDescent="0.2">
      <c r="A33" s="91"/>
      <c r="B33" s="92" t="s">
        <v>149</v>
      </c>
      <c r="C33" s="93"/>
      <c r="D33" s="72"/>
      <c r="E33" s="595"/>
      <c r="F33" s="595"/>
    </row>
    <row r="34" spans="1:6" x14ac:dyDescent="0.2">
      <c r="A34" s="91"/>
      <c r="B34" s="95"/>
      <c r="C34" s="93"/>
      <c r="D34" s="72"/>
      <c r="E34" s="595"/>
      <c r="F34" s="595"/>
    </row>
    <row r="35" spans="1:6" x14ac:dyDescent="0.2">
      <c r="A35" s="91"/>
      <c r="B35" s="69"/>
      <c r="C35" s="93"/>
      <c r="D35" s="72"/>
      <c r="F35" s="106">
        <f t="shared" si="1"/>
        <v>0</v>
      </c>
    </row>
    <row r="36" spans="1:6" s="527" customFormat="1" x14ac:dyDescent="0.2">
      <c r="A36" s="126" t="s">
        <v>741</v>
      </c>
      <c r="B36" s="127" t="s">
        <v>742</v>
      </c>
      <c r="C36" s="93" t="s">
        <v>127</v>
      </c>
      <c r="D36" s="72">
        <v>1</v>
      </c>
      <c r="E36" s="595" t="s">
        <v>738</v>
      </c>
      <c r="F36" s="595"/>
    </row>
    <row r="37" spans="1:6" x14ac:dyDescent="0.2">
      <c r="A37" s="91"/>
      <c r="B37" s="92" t="s">
        <v>149</v>
      </c>
      <c r="C37" s="93"/>
      <c r="D37" s="72"/>
      <c r="E37" s="595"/>
      <c r="F37" s="595"/>
    </row>
    <row r="38" spans="1:6" x14ac:dyDescent="0.2">
      <c r="A38" s="91"/>
      <c r="B38" s="95"/>
      <c r="C38" s="93"/>
      <c r="D38" s="72"/>
      <c r="E38" s="595"/>
      <c r="F38" s="595"/>
    </row>
    <row r="39" spans="1:6" x14ac:dyDescent="0.2">
      <c r="A39" s="91"/>
      <c r="B39" s="69"/>
      <c r="C39" s="93"/>
      <c r="D39" s="72"/>
      <c r="F39" s="106">
        <f t="shared" si="1"/>
        <v>0</v>
      </c>
    </row>
    <row r="40" spans="1:6" s="527" customFormat="1" x14ac:dyDescent="0.2">
      <c r="A40" s="126" t="s">
        <v>743</v>
      </c>
      <c r="B40" s="127" t="s">
        <v>744</v>
      </c>
      <c r="C40" s="93" t="s">
        <v>127</v>
      </c>
      <c r="D40" s="72">
        <v>1</v>
      </c>
      <c r="E40" s="595" t="s">
        <v>738</v>
      </c>
      <c r="F40" s="595"/>
    </row>
    <row r="41" spans="1:6" x14ac:dyDescent="0.2">
      <c r="A41" s="91"/>
      <c r="B41" s="92" t="s">
        <v>149</v>
      </c>
      <c r="C41" s="93"/>
      <c r="D41" s="72"/>
      <c r="E41" s="595"/>
      <c r="F41" s="595"/>
    </row>
    <row r="42" spans="1:6" x14ac:dyDescent="0.2">
      <c r="A42" s="91"/>
      <c r="B42" s="95"/>
      <c r="C42" s="93"/>
      <c r="D42" s="72"/>
      <c r="E42" s="595"/>
      <c r="F42" s="595"/>
    </row>
    <row r="43" spans="1:6" x14ac:dyDescent="0.2">
      <c r="A43" s="91"/>
      <c r="B43" s="69"/>
      <c r="C43" s="93"/>
      <c r="D43" s="72"/>
      <c r="F43" s="106">
        <f t="shared" si="1"/>
        <v>0</v>
      </c>
    </row>
    <row r="44" spans="1:6" s="527" customFormat="1" x14ac:dyDescent="0.2">
      <c r="A44" s="126" t="s">
        <v>745</v>
      </c>
      <c r="B44" s="127" t="s">
        <v>746</v>
      </c>
      <c r="C44" s="93" t="s">
        <v>127</v>
      </c>
      <c r="D44" s="72">
        <v>1</v>
      </c>
      <c r="E44" s="595" t="s">
        <v>738</v>
      </c>
      <c r="F44" s="595"/>
    </row>
    <row r="45" spans="1:6" x14ac:dyDescent="0.2">
      <c r="A45" s="91"/>
      <c r="B45" s="92" t="s">
        <v>149</v>
      </c>
      <c r="C45" s="93"/>
      <c r="D45" s="72"/>
      <c r="E45" s="595"/>
      <c r="F45" s="595"/>
    </row>
    <row r="46" spans="1:6" x14ac:dyDescent="0.2">
      <c r="A46" s="91"/>
      <c r="B46" s="95"/>
      <c r="C46" s="93"/>
      <c r="D46" s="72"/>
      <c r="E46" s="595"/>
      <c r="F46" s="595"/>
    </row>
    <row r="47" spans="1:6" x14ac:dyDescent="0.2">
      <c r="A47" s="91"/>
      <c r="B47" s="69"/>
      <c r="C47" s="93"/>
      <c r="D47" s="72"/>
      <c r="F47" s="106">
        <f t="shared" si="1"/>
        <v>0</v>
      </c>
    </row>
    <row r="48" spans="1:6" s="527" customFormat="1" x14ac:dyDescent="0.2">
      <c r="A48" s="126" t="s">
        <v>747</v>
      </c>
      <c r="B48" s="127" t="s">
        <v>748</v>
      </c>
      <c r="C48" s="93" t="s">
        <v>127</v>
      </c>
      <c r="D48" s="72">
        <v>1</v>
      </c>
      <c r="E48" s="595" t="s">
        <v>738</v>
      </c>
      <c r="F48" s="595"/>
    </row>
    <row r="49" spans="1:6" x14ac:dyDescent="0.2">
      <c r="A49" s="91"/>
      <c r="B49" s="92" t="s">
        <v>149</v>
      </c>
      <c r="C49" s="93"/>
      <c r="D49" s="72"/>
      <c r="E49" s="595"/>
      <c r="F49" s="595"/>
    </row>
    <row r="50" spans="1:6" x14ac:dyDescent="0.2">
      <c r="A50" s="91"/>
      <c r="B50" s="95"/>
      <c r="C50" s="93"/>
      <c r="D50" s="72"/>
      <c r="E50" s="595"/>
      <c r="F50" s="595"/>
    </row>
    <row r="51" spans="1:6" x14ac:dyDescent="0.2">
      <c r="A51" s="91"/>
      <c r="B51" s="69"/>
      <c r="C51" s="93"/>
      <c r="D51" s="72"/>
      <c r="F51" s="106">
        <f t="shared" si="1"/>
        <v>0</v>
      </c>
    </row>
    <row r="52" spans="1:6" s="527" customFormat="1" x14ac:dyDescent="0.2">
      <c r="A52" s="126" t="s">
        <v>749</v>
      </c>
      <c r="B52" s="127" t="s">
        <v>750</v>
      </c>
      <c r="C52" s="93" t="s">
        <v>127</v>
      </c>
      <c r="D52" s="72">
        <v>1</v>
      </c>
      <c r="E52" s="595" t="s">
        <v>738</v>
      </c>
      <c r="F52" s="595"/>
    </row>
    <row r="53" spans="1:6" x14ac:dyDescent="0.2">
      <c r="A53" s="91"/>
      <c r="B53" s="92" t="s">
        <v>149</v>
      </c>
      <c r="C53" s="93"/>
      <c r="D53" s="72"/>
      <c r="E53" s="595"/>
      <c r="F53" s="595"/>
    </row>
    <row r="54" spans="1:6" x14ac:dyDescent="0.2">
      <c r="A54" s="91"/>
      <c r="B54" s="95"/>
      <c r="C54" s="93"/>
      <c r="D54" s="72"/>
      <c r="E54" s="595"/>
      <c r="F54" s="595"/>
    </row>
    <row r="55" spans="1:6" x14ac:dyDescent="0.2">
      <c r="A55" s="91"/>
      <c r="B55" s="69"/>
      <c r="C55" s="93"/>
      <c r="D55" s="72"/>
      <c r="F55" s="106">
        <f t="shared" si="1"/>
        <v>0</v>
      </c>
    </row>
    <row r="56" spans="1:6" s="527" customFormat="1" x14ac:dyDescent="0.2">
      <c r="A56" s="126" t="s">
        <v>751</v>
      </c>
      <c r="B56" s="127" t="s">
        <v>752</v>
      </c>
      <c r="C56" s="93" t="s">
        <v>127</v>
      </c>
      <c r="D56" s="72">
        <v>1</v>
      </c>
      <c r="E56" s="595" t="s">
        <v>738</v>
      </c>
      <c r="F56" s="595"/>
    </row>
    <row r="57" spans="1:6" x14ac:dyDescent="0.2">
      <c r="A57" s="91"/>
      <c r="B57" s="92" t="s">
        <v>149</v>
      </c>
      <c r="C57" s="93"/>
      <c r="D57" s="72"/>
      <c r="E57" s="595"/>
      <c r="F57" s="595"/>
    </row>
    <row r="58" spans="1:6" x14ac:dyDescent="0.2">
      <c r="A58" s="91"/>
      <c r="B58" s="95"/>
      <c r="C58" s="93"/>
      <c r="D58" s="72"/>
      <c r="E58" s="595"/>
      <c r="F58" s="595"/>
    </row>
    <row r="59" spans="1:6" x14ac:dyDescent="0.2">
      <c r="A59" s="91"/>
      <c r="B59" s="69"/>
      <c r="C59" s="93"/>
      <c r="D59" s="72"/>
      <c r="F59" s="106">
        <f t="shared" si="1"/>
        <v>0</v>
      </c>
    </row>
    <row r="60" spans="1:6" s="527" customFormat="1" x14ac:dyDescent="0.2">
      <c r="A60" s="126" t="s">
        <v>753</v>
      </c>
      <c r="B60" s="127" t="s">
        <v>754</v>
      </c>
      <c r="C60" s="93" t="s">
        <v>127</v>
      </c>
      <c r="D60" s="72">
        <v>1</v>
      </c>
      <c r="E60" s="595" t="s">
        <v>738</v>
      </c>
      <c r="F60" s="595"/>
    </row>
    <row r="61" spans="1:6" x14ac:dyDescent="0.2">
      <c r="A61" s="91"/>
      <c r="B61" s="92" t="s">
        <v>149</v>
      </c>
      <c r="C61" s="93"/>
      <c r="D61" s="72"/>
      <c r="E61" s="595"/>
      <c r="F61" s="595"/>
    </row>
    <row r="62" spans="1:6" x14ac:dyDescent="0.2">
      <c r="A62" s="91"/>
      <c r="B62" s="95"/>
      <c r="C62" s="93"/>
      <c r="D62" s="72"/>
      <c r="E62" s="595"/>
      <c r="F62" s="595"/>
    </row>
    <row r="63" spans="1:6" x14ac:dyDescent="0.2">
      <c r="A63" s="91"/>
      <c r="B63" s="69"/>
      <c r="C63" s="93"/>
      <c r="D63" s="72"/>
      <c r="F63" s="106">
        <f t="shared" si="1"/>
        <v>0</v>
      </c>
    </row>
    <row r="64" spans="1:6" s="527" customFormat="1" x14ac:dyDescent="0.2">
      <c r="A64" s="126" t="s">
        <v>755</v>
      </c>
      <c r="B64" s="127" t="s">
        <v>756</v>
      </c>
      <c r="C64" s="93" t="s">
        <v>127</v>
      </c>
      <c r="D64" s="72">
        <v>1</v>
      </c>
      <c r="E64" s="595" t="s">
        <v>738</v>
      </c>
      <c r="F64" s="595"/>
    </row>
    <row r="65" spans="1:6" x14ac:dyDescent="0.2">
      <c r="A65" s="91"/>
      <c r="B65" s="92" t="s">
        <v>149</v>
      </c>
      <c r="C65" s="93"/>
      <c r="D65" s="72"/>
      <c r="E65" s="595"/>
      <c r="F65" s="595"/>
    </row>
    <row r="66" spans="1:6" x14ac:dyDescent="0.2">
      <c r="A66" s="91"/>
      <c r="B66" s="95"/>
      <c r="C66" s="93"/>
      <c r="D66" s="72"/>
      <c r="E66" s="595"/>
      <c r="F66" s="595"/>
    </row>
    <row r="67" spans="1:6" x14ac:dyDescent="0.2">
      <c r="A67" s="91"/>
      <c r="B67" s="69"/>
      <c r="C67" s="93"/>
      <c r="D67" s="72"/>
      <c r="F67" s="106">
        <f t="shared" ref="F67:F105" si="2">$D67*E67</f>
        <v>0</v>
      </c>
    </row>
    <row r="68" spans="1:6" s="527" customFormat="1" x14ac:dyDescent="0.2">
      <c r="A68" s="126" t="s">
        <v>757</v>
      </c>
      <c r="B68" s="127" t="s">
        <v>758</v>
      </c>
      <c r="C68" s="93" t="s">
        <v>127</v>
      </c>
      <c r="D68" s="72">
        <v>1</v>
      </c>
      <c r="E68" s="595" t="s">
        <v>738</v>
      </c>
      <c r="F68" s="595"/>
    </row>
    <row r="69" spans="1:6" x14ac:dyDescent="0.2">
      <c r="A69" s="91"/>
      <c r="B69" s="92" t="s">
        <v>149</v>
      </c>
      <c r="C69" s="93"/>
      <c r="D69" s="72"/>
      <c r="E69" s="595"/>
      <c r="F69" s="595"/>
    </row>
    <row r="70" spans="1:6" x14ac:dyDescent="0.2">
      <c r="A70" s="91"/>
      <c r="B70" s="95"/>
      <c r="C70" s="93"/>
      <c r="D70" s="72"/>
      <c r="E70" s="595"/>
      <c r="F70" s="595"/>
    </row>
    <row r="71" spans="1:6" x14ac:dyDescent="0.2">
      <c r="A71" s="91"/>
      <c r="B71" s="69"/>
      <c r="C71" s="93"/>
      <c r="D71" s="72"/>
      <c r="F71" s="106" t="s">
        <v>494</v>
      </c>
    </row>
    <row r="72" spans="1:6" s="527" customFormat="1" ht="12.75" customHeight="1" x14ac:dyDescent="0.2">
      <c r="A72" s="126" t="s">
        <v>759</v>
      </c>
      <c r="B72" s="127" t="s">
        <v>760</v>
      </c>
      <c r="C72" s="93" t="s">
        <v>127</v>
      </c>
      <c r="D72" s="72">
        <v>1</v>
      </c>
      <c r="E72" s="595" t="s">
        <v>738</v>
      </c>
      <c r="F72" s="595"/>
    </row>
    <row r="73" spans="1:6" x14ac:dyDescent="0.2">
      <c r="A73" s="91"/>
      <c r="B73" s="92" t="s">
        <v>149</v>
      </c>
      <c r="C73" s="93"/>
      <c r="D73" s="72"/>
      <c r="E73" s="595"/>
      <c r="F73" s="595"/>
    </row>
    <row r="74" spans="1:6" x14ac:dyDescent="0.2">
      <c r="A74" s="91"/>
      <c r="B74" s="95"/>
      <c r="C74" s="93"/>
      <c r="D74" s="72"/>
      <c r="E74" s="595"/>
      <c r="F74" s="595"/>
    </row>
    <row r="75" spans="1:6" x14ac:dyDescent="0.2">
      <c r="A75" s="91"/>
      <c r="B75" s="69"/>
      <c r="C75" s="93"/>
      <c r="D75" s="72"/>
      <c r="F75" s="106">
        <f t="shared" si="2"/>
        <v>0</v>
      </c>
    </row>
    <row r="76" spans="1:6" s="527" customFormat="1" x14ac:dyDescent="0.2">
      <c r="A76" s="126" t="s">
        <v>761</v>
      </c>
      <c r="B76" s="127" t="s">
        <v>762</v>
      </c>
      <c r="C76" s="93" t="s">
        <v>127</v>
      </c>
      <c r="D76" s="72">
        <v>1</v>
      </c>
      <c r="E76" s="595" t="s">
        <v>738</v>
      </c>
      <c r="F76" s="595"/>
    </row>
    <row r="77" spans="1:6" x14ac:dyDescent="0.2">
      <c r="A77" s="91"/>
      <c r="B77" s="92" t="s">
        <v>149</v>
      </c>
      <c r="C77" s="93"/>
      <c r="D77" s="72"/>
      <c r="E77" s="595"/>
      <c r="F77" s="595"/>
    </row>
    <row r="78" spans="1:6" x14ac:dyDescent="0.2">
      <c r="A78" s="91"/>
      <c r="B78" s="95"/>
      <c r="C78" s="93"/>
      <c r="D78" s="72"/>
      <c r="E78" s="595"/>
      <c r="F78" s="595"/>
    </row>
    <row r="79" spans="1:6" x14ac:dyDescent="0.2">
      <c r="A79" s="91"/>
      <c r="B79" s="69"/>
      <c r="C79" s="93"/>
      <c r="D79" s="72"/>
      <c r="F79" s="106">
        <f t="shared" si="2"/>
        <v>0</v>
      </c>
    </row>
    <row r="80" spans="1:6" s="527" customFormat="1" x14ac:dyDescent="0.2">
      <c r="A80" s="126" t="s">
        <v>763</v>
      </c>
      <c r="B80" s="127" t="s">
        <v>764</v>
      </c>
      <c r="C80" s="93" t="s">
        <v>127</v>
      </c>
      <c r="D80" s="72">
        <v>1</v>
      </c>
      <c r="E80" s="595" t="s">
        <v>738</v>
      </c>
      <c r="F80" s="595"/>
    </row>
    <row r="81" spans="1:6" x14ac:dyDescent="0.2">
      <c r="A81" s="91"/>
      <c r="B81" s="92" t="s">
        <v>149</v>
      </c>
      <c r="C81" s="93"/>
      <c r="D81" s="72"/>
      <c r="E81" s="595"/>
      <c r="F81" s="595"/>
    </row>
    <row r="82" spans="1:6" x14ac:dyDescent="0.2">
      <c r="A82" s="91"/>
      <c r="B82" s="95"/>
      <c r="C82" s="93"/>
      <c r="D82" s="72"/>
      <c r="E82" s="595"/>
      <c r="F82" s="595"/>
    </row>
    <row r="83" spans="1:6" x14ac:dyDescent="0.2">
      <c r="A83" s="91"/>
      <c r="B83" s="69"/>
      <c r="C83" s="93"/>
      <c r="D83" s="72"/>
      <c r="F83" s="106">
        <f t="shared" si="2"/>
        <v>0</v>
      </c>
    </row>
    <row r="84" spans="1:6" s="527" customFormat="1" x14ac:dyDescent="0.2">
      <c r="A84" s="126" t="s">
        <v>765</v>
      </c>
      <c r="B84" s="127" t="s">
        <v>766</v>
      </c>
      <c r="C84" s="93" t="s">
        <v>127</v>
      </c>
      <c r="D84" s="72">
        <v>1</v>
      </c>
      <c r="E84" s="595" t="s">
        <v>738</v>
      </c>
      <c r="F84" s="595"/>
    </row>
    <row r="85" spans="1:6" x14ac:dyDescent="0.2">
      <c r="A85" s="91"/>
      <c r="B85" s="92" t="s">
        <v>149</v>
      </c>
      <c r="C85" s="93"/>
      <c r="D85" s="72"/>
      <c r="E85" s="595"/>
      <c r="F85" s="595"/>
    </row>
    <row r="86" spans="1:6" x14ac:dyDescent="0.2">
      <c r="A86" s="91"/>
      <c r="B86" s="95"/>
      <c r="C86" s="93"/>
      <c r="D86" s="72"/>
      <c r="E86" s="595"/>
      <c r="F86" s="595"/>
    </row>
    <row r="87" spans="1:6" x14ac:dyDescent="0.2">
      <c r="A87" s="91"/>
      <c r="B87" s="69"/>
      <c r="C87" s="93"/>
      <c r="D87" s="72"/>
      <c r="F87" s="106">
        <f t="shared" si="2"/>
        <v>0</v>
      </c>
    </row>
    <row r="88" spans="1:6" s="527" customFormat="1" x14ac:dyDescent="0.2">
      <c r="A88" s="126" t="s">
        <v>767</v>
      </c>
      <c r="B88" s="127" t="s">
        <v>768</v>
      </c>
      <c r="C88" s="93" t="s">
        <v>127</v>
      </c>
      <c r="D88" s="72">
        <v>1</v>
      </c>
      <c r="E88" s="595" t="s">
        <v>738</v>
      </c>
      <c r="F88" s="595"/>
    </row>
    <row r="89" spans="1:6" x14ac:dyDescent="0.2">
      <c r="A89" s="91"/>
      <c r="B89" s="92" t="s">
        <v>149</v>
      </c>
      <c r="C89" s="93"/>
      <c r="D89" s="72"/>
      <c r="E89" s="595"/>
      <c r="F89" s="595"/>
    </row>
    <row r="90" spans="1:6" x14ac:dyDescent="0.2">
      <c r="A90" s="91"/>
      <c r="B90" s="95"/>
      <c r="C90" s="93"/>
      <c r="D90" s="72"/>
      <c r="E90" s="595"/>
      <c r="F90" s="595"/>
    </row>
    <row r="91" spans="1:6" x14ac:dyDescent="0.2">
      <c r="A91" s="91"/>
      <c r="B91" s="69"/>
      <c r="C91" s="93"/>
      <c r="D91" s="72"/>
      <c r="F91" s="106">
        <f t="shared" si="2"/>
        <v>0</v>
      </c>
    </row>
    <row r="92" spans="1:6" x14ac:dyDescent="0.2">
      <c r="A92" s="91"/>
      <c r="B92" s="69"/>
      <c r="C92" s="93"/>
      <c r="D92" s="72"/>
      <c r="F92" s="106" t="s">
        <v>494</v>
      </c>
    </row>
    <row r="93" spans="1:6" x14ac:dyDescent="0.2">
      <c r="A93" s="124">
        <v>15738.2</v>
      </c>
      <c r="B93" s="128" t="s">
        <v>769</v>
      </c>
      <c r="C93" s="93"/>
      <c r="D93" s="72"/>
      <c r="F93" s="106">
        <f t="shared" si="2"/>
        <v>0</v>
      </c>
    </row>
    <row r="94" spans="1:6" x14ac:dyDescent="0.2">
      <c r="A94" s="91"/>
      <c r="B94" s="69"/>
      <c r="C94" s="93"/>
      <c r="D94" s="72"/>
      <c r="F94" s="106">
        <f t="shared" si="2"/>
        <v>0</v>
      </c>
    </row>
    <row r="95" spans="1:6" x14ac:dyDescent="0.2">
      <c r="A95" s="126" t="s">
        <v>770</v>
      </c>
      <c r="B95" s="69" t="s">
        <v>771</v>
      </c>
      <c r="C95" s="93" t="s">
        <v>127</v>
      </c>
      <c r="D95" s="72">
        <v>1</v>
      </c>
      <c r="E95" s="113"/>
      <c r="F95" s="106">
        <f t="shared" si="2"/>
        <v>0</v>
      </c>
    </row>
    <row r="96" spans="1:6" x14ac:dyDescent="0.2">
      <c r="A96" s="91"/>
      <c r="B96" s="92" t="s">
        <v>149</v>
      </c>
      <c r="C96" s="93"/>
      <c r="D96" s="72"/>
      <c r="E96" s="113"/>
      <c r="F96" s="106">
        <f t="shared" si="2"/>
        <v>0</v>
      </c>
    </row>
    <row r="97" spans="1:6" x14ac:dyDescent="0.2">
      <c r="A97" s="91"/>
      <c r="B97" s="95"/>
      <c r="C97" s="93"/>
      <c r="D97" s="72"/>
      <c r="E97" s="113"/>
      <c r="F97" s="106">
        <f t="shared" si="2"/>
        <v>0</v>
      </c>
    </row>
    <row r="98" spans="1:6" x14ac:dyDescent="0.2">
      <c r="A98" s="91"/>
      <c r="B98" s="69"/>
      <c r="C98" s="93"/>
      <c r="D98" s="72"/>
      <c r="E98" s="113"/>
      <c r="F98" s="106">
        <f t="shared" si="2"/>
        <v>0</v>
      </c>
    </row>
    <row r="99" spans="1:6" x14ac:dyDescent="0.2">
      <c r="A99" s="126" t="s">
        <v>772</v>
      </c>
      <c r="B99" s="69" t="s">
        <v>773</v>
      </c>
      <c r="C99" s="93" t="s">
        <v>127</v>
      </c>
      <c r="D99" s="72">
        <v>1</v>
      </c>
      <c r="E99" s="113"/>
      <c r="F99" s="106">
        <f t="shared" si="2"/>
        <v>0</v>
      </c>
    </row>
    <row r="100" spans="1:6" x14ac:dyDescent="0.2">
      <c r="A100" s="91"/>
      <c r="B100" s="92" t="s">
        <v>149</v>
      </c>
      <c r="C100" s="93"/>
      <c r="D100" s="72"/>
      <c r="E100" s="113"/>
      <c r="F100" s="106">
        <f t="shared" si="2"/>
        <v>0</v>
      </c>
    </row>
    <row r="101" spans="1:6" x14ac:dyDescent="0.2">
      <c r="A101" s="91"/>
      <c r="B101" s="95"/>
      <c r="C101" s="93"/>
      <c r="D101" s="72"/>
      <c r="E101" s="113"/>
      <c r="F101" s="106">
        <f t="shared" si="2"/>
        <v>0</v>
      </c>
    </row>
    <row r="102" spans="1:6" x14ac:dyDescent="0.2">
      <c r="A102" s="91"/>
      <c r="B102" s="69"/>
      <c r="C102" s="93"/>
      <c r="D102" s="72"/>
      <c r="E102" s="113"/>
      <c r="F102" s="106">
        <f t="shared" si="2"/>
        <v>0</v>
      </c>
    </row>
    <row r="103" spans="1:6" x14ac:dyDescent="0.2">
      <c r="A103" s="126" t="s">
        <v>774</v>
      </c>
      <c r="B103" s="69" t="s">
        <v>775</v>
      </c>
      <c r="C103" s="93" t="s">
        <v>127</v>
      </c>
      <c r="D103" s="72">
        <v>1</v>
      </c>
      <c r="E103" s="113"/>
      <c r="F103" s="106">
        <f t="shared" si="2"/>
        <v>0</v>
      </c>
    </row>
    <row r="104" spans="1:6" x14ac:dyDescent="0.2">
      <c r="A104" s="91"/>
      <c r="B104" s="92" t="s">
        <v>149</v>
      </c>
      <c r="C104" s="93"/>
      <c r="D104" s="72"/>
      <c r="E104" s="113"/>
      <c r="F104" s="106">
        <f t="shared" si="2"/>
        <v>0</v>
      </c>
    </row>
    <row r="105" spans="1:6" x14ac:dyDescent="0.2">
      <c r="A105" s="91"/>
      <c r="B105" s="95"/>
      <c r="C105" s="93"/>
      <c r="D105" s="72"/>
      <c r="E105" s="113"/>
      <c r="F105" s="106">
        <f t="shared" si="2"/>
        <v>0</v>
      </c>
    </row>
    <row r="106" spans="1:6" x14ac:dyDescent="0.2">
      <c r="A106" s="91"/>
      <c r="B106" s="69"/>
      <c r="C106" s="93"/>
      <c r="D106" s="72"/>
      <c r="E106" s="113"/>
      <c r="F106" s="106"/>
    </row>
    <row r="107" spans="1:6" x14ac:dyDescent="0.2">
      <c r="A107" s="91"/>
      <c r="B107" s="69"/>
      <c r="C107" s="93"/>
      <c r="D107" s="72"/>
      <c r="E107" s="113"/>
      <c r="F107" s="106">
        <f t="shared" ref="F107:F137" si="3">$D107*E107</f>
        <v>0</v>
      </c>
    </row>
    <row r="108" spans="1:6" s="115" customFormat="1" x14ac:dyDescent="0.2">
      <c r="A108" s="129" t="s">
        <v>776</v>
      </c>
      <c r="B108" s="130" t="s">
        <v>777</v>
      </c>
      <c r="C108" s="109"/>
      <c r="D108" s="73"/>
      <c r="F108" s="106">
        <f t="shared" si="3"/>
        <v>0</v>
      </c>
    </row>
    <row r="109" spans="1:6" s="115" customFormat="1" x14ac:dyDescent="0.2">
      <c r="A109" s="80"/>
      <c r="B109" s="62"/>
      <c r="C109" s="109"/>
      <c r="D109" s="73"/>
      <c r="F109" s="106">
        <f t="shared" si="3"/>
        <v>0</v>
      </c>
    </row>
    <row r="110" spans="1:6" s="61" customFormat="1" ht="51" x14ac:dyDescent="0.2">
      <c r="A110" s="107"/>
      <c r="B110" s="63" t="str">
        <f>"Supply and install the following "&amp;B108&amp;", complete including all necessary accessories, all as specified, shown on the drawings, and to the satisfaction of the Engineer."</f>
        <v>Supply and install the following Metal Ducts, complete including all necessary accessories, all as specified, shown on the drawings, and to the satisfaction of the Engineer.</v>
      </c>
      <c r="C110" s="79"/>
      <c r="D110" s="73"/>
      <c r="F110" s="106">
        <f t="shared" si="3"/>
        <v>0</v>
      </c>
    </row>
    <row r="111" spans="1:6" s="61" customFormat="1" x14ac:dyDescent="0.2">
      <c r="A111" s="107"/>
      <c r="B111" s="63"/>
      <c r="C111" s="79"/>
      <c r="D111" s="73"/>
      <c r="F111" s="106">
        <f t="shared" si="3"/>
        <v>0</v>
      </c>
    </row>
    <row r="112" spans="1:6" s="115" customFormat="1" x14ac:dyDescent="0.2">
      <c r="A112" s="131" t="s">
        <v>778</v>
      </c>
      <c r="B112" s="108" t="s">
        <v>779</v>
      </c>
      <c r="C112" s="71" t="s">
        <v>22</v>
      </c>
      <c r="D112" s="73">
        <v>1255</v>
      </c>
      <c r="F112" s="106">
        <f t="shared" si="3"/>
        <v>0</v>
      </c>
    </row>
    <row r="113" spans="1:6" s="115" customFormat="1" x14ac:dyDescent="0.2">
      <c r="A113" s="80"/>
      <c r="B113" s="92" t="s">
        <v>149</v>
      </c>
      <c r="C113" s="71"/>
      <c r="D113" s="73"/>
      <c r="F113" s="106">
        <f t="shared" si="3"/>
        <v>0</v>
      </c>
    </row>
    <row r="114" spans="1:6" s="115" customFormat="1" x14ac:dyDescent="0.2">
      <c r="A114" s="80"/>
      <c r="B114" s="95"/>
      <c r="C114" s="132"/>
      <c r="D114" s="73"/>
      <c r="F114" s="106">
        <f t="shared" si="3"/>
        <v>0</v>
      </c>
    </row>
    <row r="115" spans="1:6" s="115" customFormat="1" x14ac:dyDescent="0.2">
      <c r="A115" s="80"/>
      <c r="B115" s="69"/>
      <c r="C115" s="132"/>
      <c r="D115" s="73"/>
      <c r="F115" s="106"/>
    </row>
    <row r="116" spans="1:6" s="115" customFormat="1" x14ac:dyDescent="0.2">
      <c r="A116" s="80"/>
      <c r="B116" s="133"/>
      <c r="C116" s="134"/>
      <c r="D116" s="71"/>
      <c r="E116" s="106"/>
      <c r="F116" s="106">
        <f>SUM(F95:F115)</f>
        <v>0</v>
      </c>
    </row>
    <row r="117" spans="1:6" s="115" customFormat="1" x14ac:dyDescent="0.2">
      <c r="A117" s="129" t="s">
        <v>780</v>
      </c>
      <c r="B117" s="130" t="s">
        <v>781</v>
      </c>
      <c r="C117" s="134"/>
      <c r="D117" s="71"/>
      <c r="E117" s="106"/>
      <c r="F117" s="106">
        <f t="shared" si="3"/>
        <v>0</v>
      </c>
    </row>
    <row r="118" spans="1:6" s="115" customFormat="1" x14ac:dyDescent="0.2">
      <c r="A118" s="80"/>
      <c r="B118" s="133"/>
      <c r="C118" s="134"/>
      <c r="D118" s="71"/>
      <c r="E118" s="106"/>
      <c r="F118" s="106">
        <f t="shared" si="3"/>
        <v>0</v>
      </c>
    </row>
    <row r="119" spans="1:6" s="61" customFormat="1" ht="51" x14ac:dyDescent="0.2">
      <c r="A119" s="107"/>
      <c r="B119" s="63" t="str">
        <f>"Supply and install the following "&amp;B117&amp;", complete including all necessary accessories, all as specified, shown on the drawings, and to the satisfaction of the Engineer."</f>
        <v>Supply and install the following Duct Accessories, complete including all necessary accessories, all as specified, shown on the drawings, and to the satisfaction of the Engineer.</v>
      </c>
      <c r="C119" s="79"/>
      <c r="D119" s="71"/>
      <c r="E119" s="106"/>
      <c r="F119" s="106">
        <f t="shared" si="3"/>
        <v>0</v>
      </c>
    </row>
    <row r="120" spans="1:6" s="61" customFormat="1" x14ac:dyDescent="0.2">
      <c r="A120" s="107"/>
      <c r="B120" s="63"/>
      <c r="C120" s="79"/>
      <c r="D120" s="71"/>
      <c r="E120" s="106"/>
      <c r="F120" s="106">
        <f t="shared" si="3"/>
        <v>0</v>
      </c>
    </row>
    <row r="121" spans="1:6" s="115" customFormat="1" x14ac:dyDescent="0.2">
      <c r="A121" s="80">
        <v>15820.2</v>
      </c>
      <c r="B121" s="70" t="s">
        <v>782</v>
      </c>
      <c r="C121" s="109"/>
      <c r="D121" s="71"/>
      <c r="E121" s="106"/>
      <c r="F121" s="106">
        <f t="shared" si="3"/>
        <v>0</v>
      </c>
    </row>
    <row r="122" spans="1:6" s="115" customFormat="1" x14ac:dyDescent="0.2">
      <c r="A122" s="80"/>
      <c r="B122" s="70"/>
      <c r="C122" s="109"/>
      <c r="D122" s="71"/>
      <c r="E122" s="106"/>
      <c r="F122" s="106">
        <f t="shared" si="3"/>
        <v>0</v>
      </c>
    </row>
    <row r="123" spans="1:6" s="115" customFormat="1" x14ac:dyDescent="0.2">
      <c r="A123" s="80" t="s">
        <v>783</v>
      </c>
      <c r="B123" s="133" t="s">
        <v>784</v>
      </c>
      <c r="C123" s="79" t="s">
        <v>127</v>
      </c>
      <c r="D123" s="71">
        <v>2</v>
      </c>
      <c r="E123" s="106"/>
      <c r="F123" s="106">
        <f t="shared" si="3"/>
        <v>0</v>
      </c>
    </row>
    <row r="124" spans="1:6" x14ac:dyDescent="0.2">
      <c r="A124" s="91"/>
      <c r="B124" s="92" t="s">
        <v>149</v>
      </c>
      <c r="C124" s="93"/>
      <c r="D124" s="93"/>
      <c r="E124" s="123"/>
      <c r="F124" s="106">
        <f t="shared" si="3"/>
        <v>0</v>
      </c>
    </row>
    <row r="125" spans="1:6" x14ac:dyDescent="0.2">
      <c r="A125" s="91"/>
      <c r="B125" s="95"/>
      <c r="C125" s="93"/>
      <c r="D125" s="93"/>
      <c r="E125" s="123"/>
      <c r="F125" s="106">
        <f t="shared" si="3"/>
        <v>0</v>
      </c>
    </row>
    <row r="126" spans="1:6" s="115" customFormat="1" x14ac:dyDescent="0.2">
      <c r="A126" s="80"/>
      <c r="B126" s="133"/>
      <c r="C126" s="109"/>
      <c r="D126" s="71"/>
      <c r="E126" s="106"/>
      <c r="F126" s="106">
        <f t="shared" si="3"/>
        <v>0</v>
      </c>
    </row>
    <row r="127" spans="1:6" s="115" customFormat="1" x14ac:dyDescent="0.2">
      <c r="A127" s="80" t="s">
        <v>785</v>
      </c>
      <c r="B127" s="133" t="s">
        <v>786</v>
      </c>
      <c r="C127" s="79" t="s">
        <v>127</v>
      </c>
      <c r="D127" s="71">
        <v>2</v>
      </c>
      <c r="E127" s="106"/>
      <c r="F127" s="106">
        <f t="shared" si="3"/>
        <v>0</v>
      </c>
    </row>
    <row r="128" spans="1:6" s="115" customFormat="1" x14ac:dyDescent="0.2">
      <c r="A128" s="91"/>
      <c r="B128" s="92" t="s">
        <v>149</v>
      </c>
      <c r="C128" s="93"/>
      <c r="D128" s="93"/>
      <c r="E128" s="106"/>
      <c r="F128" s="106"/>
    </row>
    <row r="129" spans="1:6" s="115" customFormat="1" x14ac:dyDescent="0.2">
      <c r="A129" s="91"/>
      <c r="B129" s="95"/>
      <c r="C129" s="93"/>
      <c r="D129" s="93"/>
      <c r="E129" s="106"/>
      <c r="F129" s="106"/>
    </row>
    <row r="130" spans="1:6" s="115" customFormat="1" x14ac:dyDescent="0.2">
      <c r="A130" s="91"/>
      <c r="B130" s="69"/>
      <c r="C130" s="93"/>
      <c r="D130" s="93"/>
      <c r="E130" s="106"/>
      <c r="F130" s="106"/>
    </row>
    <row r="131" spans="1:6" s="115" customFormat="1" x14ac:dyDescent="0.2">
      <c r="A131" s="80" t="s">
        <v>787</v>
      </c>
      <c r="B131" s="133" t="s">
        <v>788</v>
      </c>
      <c r="C131" s="79" t="s">
        <v>127</v>
      </c>
      <c r="D131" s="71">
        <v>1</v>
      </c>
      <c r="E131" s="106"/>
      <c r="F131" s="106">
        <f t="shared" si="3"/>
        <v>0</v>
      </c>
    </row>
    <row r="132" spans="1:6" x14ac:dyDescent="0.2">
      <c r="A132" s="91"/>
      <c r="B132" s="92" t="s">
        <v>149</v>
      </c>
      <c r="C132" s="93"/>
      <c r="D132" s="93"/>
      <c r="E132" s="123"/>
      <c r="F132" s="106">
        <f t="shared" si="3"/>
        <v>0</v>
      </c>
    </row>
    <row r="133" spans="1:6" x14ac:dyDescent="0.2">
      <c r="A133" s="91"/>
      <c r="B133" s="95"/>
      <c r="C133" s="93"/>
      <c r="D133" s="93"/>
      <c r="E133" s="123"/>
      <c r="F133" s="106">
        <f t="shared" si="3"/>
        <v>0</v>
      </c>
    </row>
    <row r="134" spans="1:6" s="115" customFormat="1" x14ac:dyDescent="0.2">
      <c r="A134" s="80"/>
      <c r="B134" s="133"/>
      <c r="C134" s="109"/>
      <c r="D134" s="71"/>
      <c r="E134" s="106"/>
      <c r="F134" s="106">
        <f t="shared" si="3"/>
        <v>0</v>
      </c>
    </row>
    <row r="135" spans="1:6" s="115" customFormat="1" x14ac:dyDescent="0.2">
      <c r="A135" s="80" t="s">
        <v>789</v>
      </c>
      <c r="B135" s="133" t="s">
        <v>790</v>
      </c>
      <c r="C135" s="79" t="s">
        <v>127</v>
      </c>
      <c r="D135" s="71">
        <v>1</v>
      </c>
      <c r="E135" s="106"/>
      <c r="F135" s="106">
        <f t="shared" si="3"/>
        <v>0</v>
      </c>
    </row>
    <row r="136" spans="1:6" x14ac:dyDescent="0.2">
      <c r="A136" s="91"/>
      <c r="B136" s="92" t="s">
        <v>149</v>
      </c>
      <c r="C136" s="93"/>
      <c r="D136" s="93"/>
      <c r="E136" s="123"/>
      <c r="F136" s="106">
        <f t="shared" si="3"/>
        <v>0</v>
      </c>
    </row>
    <row r="137" spans="1:6" x14ac:dyDescent="0.2">
      <c r="A137" s="91"/>
      <c r="B137" s="95"/>
      <c r="C137" s="93"/>
      <c r="D137" s="93"/>
      <c r="E137" s="123"/>
      <c r="F137" s="106">
        <f t="shared" si="3"/>
        <v>0</v>
      </c>
    </row>
    <row r="138" spans="1:6" x14ac:dyDescent="0.2">
      <c r="A138" s="91"/>
      <c r="B138" s="69"/>
      <c r="C138" s="93"/>
      <c r="D138" s="93"/>
      <c r="E138" s="123"/>
      <c r="F138" s="106"/>
    </row>
    <row r="139" spans="1:6" x14ac:dyDescent="0.2">
      <c r="A139" s="80">
        <v>15820.3</v>
      </c>
      <c r="B139" s="69" t="s">
        <v>791</v>
      </c>
      <c r="C139" s="93"/>
      <c r="D139" s="93"/>
      <c r="E139" s="123"/>
      <c r="F139" s="106"/>
    </row>
    <row r="140" spans="1:6" x14ac:dyDescent="0.2">
      <c r="A140" s="91"/>
      <c r="B140" s="69"/>
      <c r="C140" s="93"/>
      <c r="D140" s="93"/>
      <c r="E140" s="123"/>
      <c r="F140" s="106"/>
    </row>
    <row r="141" spans="1:6" x14ac:dyDescent="0.2">
      <c r="A141" s="80" t="s">
        <v>792</v>
      </c>
      <c r="B141" s="69" t="s">
        <v>793</v>
      </c>
      <c r="C141" s="79" t="s">
        <v>127</v>
      </c>
      <c r="D141" s="71">
        <v>11</v>
      </c>
      <c r="E141" s="106"/>
      <c r="F141" s="106">
        <f t="shared" ref="F141:F168" si="4">$D141*E141</f>
        <v>0</v>
      </c>
    </row>
    <row r="142" spans="1:6" x14ac:dyDescent="0.2">
      <c r="A142" s="91"/>
      <c r="B142" s="92" t="s">
        <v>149</v>
      </c>
      <c r="C142" s="93"/>
      <c r="D142" s="93"/>
      <c r="E142" s="123"/>
      <c r="F142" s="106">
        <f t="shared" si="4"/>
        <v>0</v>
      </c>
    </row>
    <row r="143" spans="1:6" x14ac:dyDescent="0.2">
      <c r="A143" s="91"/>
      <c r="B143" s="95"/>
      <c r="C143" s="93"/>
      <c r="D143" s="93"/>
      <c r="E143" s="123"/>
      <c r="F143" s="106">
        <f t="shared" si="4"/>
        <v>0</v>
      </c>
    </row>
    <row r="144" spans="1:6" x14ac:dyDescent="0.2">
      <c r="A144" s="91"/>
      <c r="B144" s="69"/>
      <c r="C144" s="79"/>
      <c r="D144" s="71"/>
      <c r="E144" s="106"/>
      <c r="F144" s="106"/>
    </row>
    <row r="145" spans="1:6" x14ac:dyDescent="0.2">
      <c r="A145" s="80" t="s">
        <v>794</v>
      </c>
      <c r="B145" s="69" t="s">
        <v>795</v>
      </c>
      <c r="C145" s="79" t="s">
        <v>127</v>
      </c>
      <c r="D145" s="71">
        <v>14</v>
      </c>
      <c r="E145" s="106"/>
      <c r="F145" s="106">
        <f t="shared" si="4"/>
        <v>0</v>
      </c>
    </row>
    <row r="146" spans="1:6" x14ac:dyDescent="0.2">
      <c r="A146" s="91"/>
      <c r="B146" s="92" t="s">
        <v>149</v>
      </c>
      <c r="C146" s="93"/>
      <c r="D146" s="93"/>
      <c r="E146" s="123"/>
      <c r="F146" s="106">
        <f t="shared" si="4"/>
        <v>0</v>
      </c>
    </row>
    <row r="147" spans="1:6" x14ac:dyDescent="0.2">
      <c r="A147" s="91"/>
      <c r="B147" s="95"/>
      <c r="C147" s="93"/>
      <c r="D147" s="93"/>
      <c r="E147" s="123"/>
      <c r="F147" s="106">
        <f t="shared" si="4"/>
        <v>0</v>
      </c>
    </row>
    <row r="148" spans="1:6" x14ac:dyDescent="0.2">
      <c r="A148" s="91"/>
      <c r="B148" s="69"/>
      <c r="C148" s="93"/>
      <c r="D148" s="93"/>
      <c r="E148" s="123"/>
      <c r="F148" s="106"/>
    </row>
    <row r="149" spans="1:6" x14ac:dyDescent="0.2">
      <c r="A149" s="91" t="s">
        <v>796</v>
      </c>
      <c r="B149" s="69" t="s">
        <v>797</v>
      </c>
      <c r="C149" s="79" t="s">
        <v>127</v>
      </c>
      <c r="D149" s="71">
        <v>5</v>
      </c>
      <c r="E149" s="106"/>
      <c r="F149" s="106">
        <f t="shared" si="4"/>
        <v>0</v>
      </c>
    </row>
    <row r="150" spans="1:6" x14ac:dyDescent="0.2">
      <c r="A150" s="91"/>
      <c r="B150" s="92" t="s">
        <v>149</v>
      </c>
      <c r="C150" s="93"/>
      <c r="D150" s="93"/>
      <c r="E150" s="123"/>
      <c r="F150" s="106">
        <f t="shared" si="4"/>
        <v>0</v>
      </c>
    </row>
    <row r="151" spans="1:6" x14ac:dyDescent="0.2">
      <c r="A151" s="91"/>
      <c r="B151" s="95"/>
      <c r="C151" s="93"/>
      <c r="D151" s="93"/>
      <c r="E151" s="123"/>
      <c r="F151" s="106">
        <f t="shared" si="4"/>
        <v>0</v>
      </c>
    </row>
    <row r="152" spans="1:6" x14ac:dyDescent="0.2">
      <c r="A152" s="91"/>
      <c r="B152" s="69"/>
      <c r="C152" s="79"/>
      <c r="D152" s="71"/>
      <c r="E152" s="106"/>
      <c r="F152" s="106"/>
    </row>
    <row r="153" spans="1:6" x14ac:dyDescent="0.2">
      <c r="A153" s="91" t="s">
        <v>798</v>
      </c>
      <c r="B153" s="69" t="s">
        <v>799</v>
      </c>
      <c r="C153" s="79" t="s">
        <v>127</v>
      </c>
      <c r="D153" s="71">
        <v>5</v>
      </c>
      <c r="E153" s="106"/>
      <c r="F153" s="106">
        <f t="shared" si="4"/>
        <v>0</v>
      </c>
    </row>
    <row r="154" spans="1:6" x14ac:dyDescent="0.2">
      <c r="A154" s="91"/>
      <c r="B154" s="92" t="s">
        <v>149</v>
      </c>
      <c r="C154" s="93"/>
      <c r="D154" s="93"/>
      <c r="E154" s="123"/>
      <c r="F154" s="106">
        <f t="shared" si="4"/>
        <v>0</v>
      </c>
    </row>
    <row r="155" spans="1:6" x14ac:dyDescent="0.2">
      <c r="A155" s="91"/>
      <c r="B155" s="95"/>
      <c r="C155" s="93"/>
      <c r="D155" s="93"/>
      <c r="E155" s="123"/>
      <c r="F155" s="106">
        <f t="shared" si="4"/>
        <v>0</v>
      </c>
    </row>
    <row r="156" spans="1:6" x14ac:dyDescent="0.2">
      <c r="A156" s="91"/>
      <c r="B156" s="69"/>
      <c r="C156" s="79"/>
      <c r="D156" s="71"/>
      <c r="E156" s="106"/>
      <c r="F156" s="106"/>
    </row>
    <row r="157" spans="1:6" x14ac:dyDescent="0.2">
      <c r="A157" s="91" t="s">
        <v>800</v>
      </c>
      <c r="B157" s="69" t="s">
        <v>801</v>
      </c>
      <c r="C157" s="79" t="s">
        <v>127</v>
      </c>
      <c r="D157" s="71">
        <v>2</v>
      </c>
      <c r="E157" s="106"/>
      <c r="F157" s="106">
        <f t="shared" si="4"/>
        <v>0</v>
      </c>
    </row>
    <row r="158" spans="1:6" x14ac:dyDescent="0.2">
      <c r="A158" s="91"/>
      <c r="B158" s="92" t="s">
        <v>149</v>
      </c>
      <c r="C158" s="93"/>
      <c r="D158" s="93"/>
      <c r="E158" s="123"/>
      <c r="F158" s="106">
        <f t="shared" si="4"/>
        <v>0</v>
      </c>
    </row>
    <row r="159" spans="1:6" x14ac:dyDescent="0.2">
      <c r="A159" s="91"/>
      <c r="B159" s="95"/>
      <c r="C159" s="93"/>
      <c r="D159" s="93"/>
      <c r="E159" s="123"/>
      <c r="F159" s="106">
        <f t="shared" si="4"/>
        <v>0</v>
      </c>
    </row>
    <row r="160" spans="1:6" x14ac:dyDescent="0.2">
      <c r="A160" s="91"/>
      <c r="B160" s="69"/>
      <c r="C160" s="93"/>
      <c r="D160" s="93"/>
      <c r="E160" s="123"/>
      <c r="F160" s="106">
        <f>SUM(F119:F158)</f>
        <v>0</v>
      </c>
    </row>
    <row r="161" spans="1:6" x14ac:dyDescent="0.2">
      <c r="A161" s="91"/>
      <c r="B161" s="69"/>
      <c r="C161" s="79"/>
      <c r="D161" s="71"/>
      <c r="E161" s="106"/>
      <c r="F161" s="106"/>
    </row>
    <row r="162" spans="1:6" x14ac:dyDescent="0.2">
      <c r="A162" s="91" t="s">
        <v>802</v>
      </c>
      <c r="B162" s="69" t="s">
        <v>803</v>
      </c>
      <c r="C162" s="79" t="s">
        <v>127</v>
      </c>
      <c r="D162" s="71">
        <v>4</v>
      </c>
      <c r="E162" s="106"/>
      <c r="F162" s="106">
        <f t="shared" si="4"/>
        <v>0</v>
      </c>
    </row>
    <row r="163" spans="1:6" x14ac:dyDescent="0.2">
      <c r="A163" s="91"/>
      <c r="B163" s="92" t="s">
        <v>149</v>
      </c>
      <c r="C163" s="93"/>
      <c r="D163" s="93"/>
      <c r="E163" s="123"/>
      <c r="F163" s="106">
        <f t="shared" si="4"/>
        <v>0</v>
      </c>
    </row>
    <row r="164" spans="1:6" x14ac:dyDescent="0.2">
      <c r="A164" s="91"/>
      <c r="B164" s="95"/>
      <c r="C164" s="93"/>
      <c r="D164" s="93"/>
      <c r="E164" s="123"/>
      <c r="F164" s="106">
        <f t="shared" si="4"/>
        <v>0</v>
      </c>
    </row>
    <row r="165" spans="1:6" x14ac:dyDescent="0.2">
      <c r="A165" s="91"/>
      <c r="B165" s="69"/>
      <c r="C165" s="79"/>
      <c r="D165" s="71"/>
      <c r="E165" s="106"/>
      <c r="F165" s="106"/>
    </row>
    <row r="166" spans="1:6" s="115" customFormat="1" x14ac:dyDescent="0.2">
      <c r="A166" s="91" t="s">
        <v>804</v>
      </c>
      <c r="B166" s="69" t="s">
        <v>805</v>
      </c>
      <c r="C166" s="79" t="s">
        <v>127</v>
      </c>
      <c r="D166" s="93">
        <v>2</v>
      </c>
      <c r="E166" s="123"/>
      <c r="F166" s="106">
        <f t="shared" si="4"/>
        <v>0</v>
      </c>
    </row>
    <row r="167" spans="1:6" s="115" customFormat="1" x14ac:dyDescent="0.2">
      <c r="A167" s="91"/>
      <c r="B167" s="92" t="s">
        <v>149</v>
      </c>
      <c r="C167" s="93"/>
      <c r="D167" s="93"/>
      <c r="E167" s="123"/>
      <c r="F167" s="106">
        <f t="shared" si="4"/>
        <v>0</v>
      </c>
    </row>
    <row r="168" spans="1:6" s="115" customFormat="1" x14ac:dyDescent="0.2">
      <c r="A168" s="91"/>
      <c r="B168" s="95"/>
      <c r="C168" s="93"/>
      <c r="D168" s="93"/>
      <c r="E168" s="123"/>
      <c r="F168" s="106">
        <f t="shared" si="4"/>
        <v>0</v>
      </c>
    </row>
    <row r="169" spans="1:6" s="115" customFormat="1" x14ac:dyDescent="0.2">
      <c r="A169" s="91"/>
      <c r="B169" s="69"/>
      <c r="C169" s="93"/>
      <c r="D169" s="93"/>
      <c r="E169" s="123"/>
      <c r="F169" s="106"/>
    </row>
    <row r="170" spans="1:6" s="115" customFormat="1" x14ac:dyDescent="0.2">
      <c r="A170" s="80"/>
      <c r="B170" s="133"/>
      <c r="C170" s="109"/>
      <c r="D170" s="71"/>
      <c r="E170" s="106"/>
      <c r="F170" s="106"/>
    </row>
    <row r="171" spans="1:6" s="61" customFormat="1" x14ac:dyDescent="0.2">
      <c r="A171" s="129" t="s">
        <v>806</v>
      </c>
      <c r="B171" s="130" t="s">
        <v>807</v>
      </c>
      <c r="C171" s="134"/>
      <c r="D171" s="71"/>
      <c r="E171" s="106"/>
      <c r="F171" s="106">
        <f t="shared" ref="F171:F203" si="5">$D171*E171</f>
        <v>0</v>
      </c>
    </row>
    <row r="172" spans="1:6" s="115" customFormat="1" ht="51" x14ac:dyDescent="0.2">
      <c r="A172" s="107"/>
      <c r="B172" s="63" t="str">
        <f>"Supply and install the following "&amp;B171&amp;", complete including all necessary accessories, all as specified, shown on the drawings, and to the satisfaction of the Engineer."</f>
        <v>Supply and install the following Fans, complete including all necessary accessories, all as specified, shown on the drawings, and to the satisfaction of the Engineer.</v>
      </c>
      <c r="C172" s="79"/>
      <c r="D172" s="71"/>
      <c r="E172" s="106"/>
      <c r="F172" s="106">
        <f t="shared" si="5"/>
        <v>0</v>
      </c>
    </row>
    <row r="173" spans="1:6" s="115" customFormat="1" x14ac:dyDescent="0.2">
      <c r="A173" s="80">
        <v>15835.2</v>
      </c>
      <c r="B173" s="64" t="s">
        <v>808</v>
      </c>
      <c r="C173" s="109"/>
      <c r="D173" s="73"/>
      <c r="F173" s="106">
        <f t="shared" si="5"/>
        <v>0</v>
      </c>
    </row>
    <row r="174" spans="1:6" x14ac:dyDescent="0.2">
      <c r="A174" s="80"/>
      <c r="B174" s="135"/>
      <c r="C174" s="109"/>
      <c r="D174" s="73"/>
      <c r="E174" s="115"/>
      <c r="F174" s="106">
        <f t="shared" si="5"/>
        <v>0</v>
      </c>
    </row>
    <row r="175" spans="1:6" x14ac:dyDescent="0.2">
      <c r="A175" s="80" t="s">
        <v>809</v>
      </c>
      <c r="B175" s="65" t="s">
        <v>810</v>
      </c>
      <c r="C175" s="79" t="s">
        <v>127</v>
      </c>
      <c r="D175" s="73">
        <v>1</v>
      </c>
      <c r="E175" s="114"/>
      <c r="F175" s="106">
        <f t="shared" si="5"/>
        <v>0</v>
      </c>
    </row>
    <row r="176" spans="1:6" s="115" customFormat="1" x14ac:dyDescent="0.2">
      <c r="A176" s="91"/>
      <c r="B176" s="92" t="s">
        <v>149</v>
      </c>
      <c r="C176" s="93"/>
      <c r="D176" s="72"/>
      <c r="E176" s="196"/>
      <c r="F176" s="106">
        <f t="shared" si="5"/>
        <v>0</v>
      </c>
    </row>
    <row r="177" spans="1:6" s="115" customFormat="1" x14ac:dyDescent="0.2">
      <c r="A177" s="91"/>
      <c r="B177" s="95"/>
      <c r="C177" s="93"/>
      <c r="D177" s="72"/>
      <c r="E177" s="196"/>
      <c r="F177" s="106">
        <f t="shared" si="5"/>
        <v>0</v>
      </c>
    </row>
    <row r="178" spans="1:6" x14ac:dyDescent="0.2">
      <c r="A178" s="80"/>
      <c r="B178" s="133"/>
      <c r="C178" s="134"/>
      <c r="D178" s="73"/>
      <c r="E178" s="114"/>
      <c r="F178" s="106">
        <f t="shared" si="5"/>
        <v>0</v>
      </c>
    </row>
    <row r="179" spans="1:6" x14ac:dyDescent="0.2">
      <c r="A179" s="80" t="s">
        <v>811</v>
      </c>
      <c r="B179" s="65" t="s">
        <v>812</v>
      </c>
      <c r="C179" s="79" t="s">
        <v>127</v>
      </c>
      <c r="D179" s="73">
        <v>1</v>
      </c>
      <c r="E179" s="114"/>
      <c r="F179" s="106">
        <f t="shared" si="5"/>
        <v>0</v>
      </c>
    </row>
    <row r="180" spans="1:6" x14ac:dyDescent="0.2">
      <c r="A180" s="91"/>
      <c r="B180" s="92" t="s">
        <v>149</v>
      </c>
      <c r="C180" s="93"/>
      <c r="D180" s="72"/>
      <c r="E180" s="196"/>
      <c r="F180" s="106">
        <f t="shared" si="5"/>
        <v>0</v>
      </c>
    </row>
    <row r="181" spans="1:6" s="115" customFormat="1" x14ac:dyDescent="0.2">
      <c r="A181" s="91"/>
      <c r="B181" s="95"/>
      <c r="C181" s="93"/>
      <c r="D181" s="72"/>
      <c r="E181" s="196"/>
      <c r="F181" s="106">
        <f t="shared" si="5"/>
        <v>0</v>
      </c>
    </row>
    <row r="182" spans="1:6" x14ac:dyDescent="0.2">
      <c r="A182" s="91"/>
      <c r="B182" s="69"/>
      <c r="C182" s="93"/>
      <c r="D182" s="72"/>
      <c r="E182" s="196"/>
      <c r="F182" s="106">
        <f t="shared" si="5"/>
        <v>0</v>
      </c>
    </row>
    <row r="183" spans="1:6" x14ac:dyDescent="0.2">
      <c r="A183" s="80" t="s">
        <v>813</v>
      </c>
      <c r="B183" s="65" t="s">
        <v>814</v>
      </c>
      <c r="C183" s="79" t="s">
        <v>127</v>
      </c>
      <c r="D183" s="73">
        <v>1</v>
      </c>
      <c r="E183" s="114"/>
      <c r="F183" s="106">
        <f t="shared" si="5"/>
        <v>0</v>
      </c>
    </row>
    <row r="184" spans="1:6" x14ac:dyDescent="0.2">
      <c r="A184" s="91"/>
      <c r="B184" s="92" t="s">
        <v>149</v>
      </c>
      <c r="C184" s="93"/>
      <c r="D184" s="72"/>
      <c r="E184" s="196"/>
      <c r="F184" s="106">
        <f t="shared" si="5"/>
        <v>0</v>
      </c>
    </row>
    <row r="185" spans="1:6" s="115" customFormat="1" x14ac:dyDescent="0.2">
      <c r="A185" s="91"/>
      <c r="B185" s="95"/>
      <c r="C185" s="93"/>
      <c r="D185" s="72"/>
      <c r="E185" s="196"/>
      <c r="F185" s="106">
        <f t="shared" si="5"/>
        <v>0</v>
      </c>
    </row>
    <row r="186" spans="1:6" x14ac:dyDescent="0.2">
      <c r="A186" s="91"/>
      <c r="B186" s="69"/>
      <c r="C186" s="93"/>
      <c r="D186" s="72"/>
      <c r="E186" s="196"/>
      <c r="F186" s="106">
        <f t="shared" si="5"/>
        <v>0</v>
      </c>
    </row>
    <row r="187" spans="1:6" x14ac:dyDescent="0.2">
      <c r="A187" s="80" t="s">
        <v>815</v>
      </c>
      <c r="B187" s="65" t="s">
        <v>816</v>
      </c>
      <c r="C187" s="79" t="s">
        <v>127</v>
      </c>
      <c r="D187" s="73">
        <v>1</v>
      </c>
      <c r="E187" s="114"/>
      <c r="F187" s="106">
        <f t="shared" si="5"/>
        <v>0</v>
      </c>
    </row>
    <row r="188" spans="1:6" x14ac:dyDescent="0.2">
      <c r="A188" s="91"/>
      <c r="B188" s="92" t="s">
        <v>149</v>
      </c>
      <c r="C188" s="93"/>
      <c r="D188" s="72"/>
      <c r="E188" s="196"/>
      <c r="F188" s="106">
        <f t="shared" si="5"/>
        <v>0</v>
      </c>
    </row>
    <row r="189" spans="1:6" s="115" customFormat="1" x14ac:dyDescent="0.2">
      <c r="A189" s="91"/>
      <c r="B189" s="95"/>
      <c r="C189" s="93"/>
      <c r="D189" s="72"/>
      <c r="E189" s="196"/>
      <c r="F189" s="106">
        <f t="shared" si="5"/>
        <v>0</v>
      </c>
    </row>
    <row r="190" spans="1:6" s="115" customFormat="1" x14ac:dyDescent="0.2">
      <c r="A190" s="91"/>
      <c r="B190" s="69"/>
      <c r="C190" s="93"/>
      <c r="D190" s="72"/>
      <c r="E190" s="196"/>
      <c r="F190" s="106"/>
    </row>
    <row r="191" spans="1:6" s="115" customFormat="1" x14ac:dyDescent="0.2">
      <c r="A191" s="80">
        <v>15835.3</v>
      </c>
      <c r="B191" s="64" t="s">
        <v>817</v>
      </c>
      <c r="C191" s="109"/>
      <c r="D191" s="73"/>
      <c r="E191" s="114"/>
      <c r="F191" s="106">
        <f t="shared" si="5"/>
        <v>0</v>
      </c>
    </row>
    <row r="192" spans="1:6" x14ac:dyDescent="0.2">
      <c r="A192" s="80"/>
      <c r="B192" s="135"/>
      <c r="C192" s="109"/>
      <c r="D192" s="73"/>
      <c r="E192" s="114"/>
      <c r="F192" s="106">
        <f t="shared" si="5"/>
        <v>0</v>
      </c>
    </row>
    <row r="193" spans="1:6" x14ac:dyDescent="0.2">
      <c r="A193" s="80" t="s">
        <v>818</v>
      </c>
      <c r="B193" s="65" t="s">
        <v>819</v>
      </c>
      <c r="C193" s="79" t="s">
        <v>127</v>
      </c>
      <c r="D193" s="73">
        <v>1</v>
      </c>
      <c r="E193" s="114"/>
      <c r="F193" s="106">
        <f t="shared" si="5"/>
        <v>0</v>
      </c>
    </row>
    <row r="194" spans="1:6" s="115" customFormat="1" x14ac:dyDescent="0.2">
      <c r="A194" s="91"/>
      <c r="B194" s="92" t="s">
        <v>149</v>
      </c>
      <c r="C194" s="93"/>
      <c r="D194" s="72"/>
      <c r="E194" s="196"/>
      <c r="F194" s="106">
        <f t="shared" si="5"/>
        <v>0</v>
      </c>
    </row>
    <row r="195" spans="1:6" s="115" customFormat="1" x14ac:dyDescent="0.2">
      <c r="A195" s="91"/>
      <c r="B195" s="95"/>
      <c r="C195" s="93"/>
      <c r="D195" s="72"/>
      <c r="E195" s="196"/>
      <c r="F195" s="106">
        <f t="shared" si="5"/>
        <v>0</v>
      </c>
    </row>
    <row r="196" spans="1:6" x14ac:dyDescent="0.2">
      <c r="A196" s="80"/>
      <c r="B196" s="133"/>
      <c r="C196" s="134"/>
      <c r="D196" s="73"/>
      <c r="E196" s="114"/>
      <c r="F196" s="106">
        <f t="shared" si="5"/>
        <v>0</v>
      </c>
    </row>
    <row r="197" spans="1:6" x14ac:dyDescent="0.2">
      <c r="A197" s="80" t="s">
        <v>820</v>
      </c>
      <c r="B197" s="65" t="s">
        <v>821</v>
      </c>
      <c r="C197" s="79" t="s">
        <v>127</v>
      </c>
      <c r="D197" s="73">
        <v>1</v>
      </c>
      <c r="E197" s="114"/>
      <c r="F197" s="106">
        <f t="shared" si="5"/>
        <v>0</v>
      </c>
    </row>
    <row r="198" spans="1:6" s="115" customFormat="1" x14ac:dyDescent="0.2">
      <c r="A198" s="91"/>
      <c r="B198" s="92" t="s">
        <v>149</v>
      </c>
      <c r="C198" s="93" t="s">
        <v>198</v>
      </c>
      <c r="D198" s="72"/>
      <c r="E198" s="196"/>
      <c r="F198" s="106">
        <f t="shared" si="5"/>
        <v>0</v>
      </c>
    </row>
    <row r="199" spans="1:6" s="115" customFormat="1" x14ac:dyDescent="0.2">
      <c r="A199" s="91"/>
      <c r="B199" s="95"/>
      <c r="C199" s="93"/>
      <c r="D199" s="72"/>
      <c r="E199" s="196"/>
      <c r="F199" s="106">
        <f t="shared" si="5"/>
        <v>0</v>
      </c>
    </row>
    <row r="200" spans="1:6" x14ac:dyDescent="0.2">
      <c r="A200" s="80"/>
      <c r="B200" s="133"/>
      <c r="C200" s="134"/>
      <c r="D200" s="73"/>
      <c r="E200" s="114"/>
      <c r="F200" s="106">
        <f t="shared" si="5"/>
        <v>0</v>
      </c>
    </row>
    <row r="201" spans="1:6" x14ac:dyDescent="0.2">
      <c r="A201" s="80" t="s">
        <v>822</v>
      </c>
      <c r="B201" s="65" t="s">
        <v>823</v>
      </c>
      <c r="C201" s="79" t="s">
        <v>127</v>
      </c>
      <c r="D201" s="73">
        <v>1</v>
      </c>
      <c r="E201" s="114"/>
      <c r="F201" s="106">
        <f t="shared" si="5"/>
        <v>0</v>
      </c>
    </row>
    <row r="202" spans="1:6" x14ac:dyDescent="0.2">
      <c r="A202" s="91"/>
      <c r="B202" s="92" t="s">
        <v>149</v>
      </c>
      <c r="C202" s="93"/>
      <c r="D202" s="72"/>
      <c r="E202" s="196"/>
      <c r="F202" s="106">
        <f t="shared" si="5"/>
        <v>0</v>
      </c>
    </row>
    <row r="203" spans="1:6" s="115" customFormat="1" x14ac:dyDescent="0.2">
      <c r="A203" s="91"/>
      <c r="B203" s="95"/>
      <c r="C203" s="93"/>
      <c r="D203" s="72"/>
      <c r="E203" s="196"/>
      <c r="F203" s="106">
        <f t="shared" si="5"/>
        <v>0</v>
      </c>
    </row>
    <row r="204" spans="1:6" s="115" customFormat="1" x14ac:dyDescent="0.2">
      <c r="A204" s="91"/>
      <c r="B204" s="69"/>
      <c r="C204" s="93"/>
      <c r="D204" s="72"/>
      <c r="E204" s="196"/>
      <c r="F204" s="106">
        <f>SUM(F162:F202)</f>
        <v>0</v>
      </c>
    </row>
    <row r="205" spans="1:6" s="115" customFormat="1" x14ac:dyDescent="0.2">
      <c r="A205" s="91"/>
      <c r="B205" s="69"/>
      <c r="C205" s="93"/>
      <c r="D205" s="72"/>
      <c r="E205" s="196"/>
      <c r="F205" s="106"/>
    </row>
    <row r="206" spans="1:6" s="115" customFormat="1" x14ac:dyDescent="0.2">
      <c r="A206" s="80">
        <v>15835.4</v>
      </c>
      <c r="B206" s="64" t="s">
        <v>824</v>
      </c>
      <c r="C206" s="109"/>
      <c r="D206" s="73"/>
      <c r="E206" s="114"/>
      <c r="F206" s="106">
        <f t="shared" ref="F206:F217" si="6">$D206*E206</f>
        <v>0</v>
      </c>
    </row>
    <row r="207" spans="1:6" x14ac:dyDescent="0.2">
      <c r="A207" s="80"/>
      <c r="B207" s="65"/>
      <c r="C207" s="134"/>
      <c r="D207" s="73"/>
      <c r="E207" s="114"/>
      <c r="F207" s="106">
        <f t="shared" si="6"/>
        <v>0</v>
      </c>
    </row>
    <row r="208" spans="1:6" x14ac:dyDescent="0.2">
      <c r="A208" s="80" t="s">
        <v>825</v>
      </c>
      <c r="B208" s="97" t="s">
        <v>826</v>
      </c>
      <c r="C208" s="79" t="s">
        <v>127</v>
      </c>
      <c r="D208" s="73">
        <v>1</v>
      </c>
      <c r="E208" s="114"/>
      <c r="F208" s="106">
        <f t="shared" si="6"/>
        <v>0</v>
      </c>
    </row>
    <row r="209" spans="1:6" x14ac:dyDescent="0.2">
      <c r="A209" s="91"/>
      <c r="B209" s="92" t="s">
        <v>149</v>
      </c>
      <c r="C209" s="93"/>
      <c r="D209" s="72"/>
      <c r="E209" s="196"/>
      <c r="F209" s="106">
        <f t="shared" si="6"/>
        <v>0</v>
      </c>
    </row>
    <row r="210" spans="1:6" x14ac:dyDescent="0.2">
      <c r="A210" s="91"/>
      <c r="B210" s="95"/>
      <c r="C210" s="93"/>
      <c r="D210" s="72"/>
      <c r="E210" s="196"/>
      <c r="F210" s="106">
        <f t="shared" si="6"/>
        <v>0</v>
      </c>
    </row>
    <row r="211" spans="1:6" s="115" customFormat="1" x14ac:dyDescent="0.2">
      <c r="A211" s="91"/>
      <c r="B211" s="69"/>
      <c r="C211" s="93"/>
      <c r="D211" s="72"/>
      <c r="E211" s="196"/>
      <c r="F211" s="106">
        <f t="shared" si="6"/>
        <v>0</v>
      </c>
    </row>
    <row r="212" spans="1:6" s="115" customFormat="1" x14ac:dyDescent="0.2">
      <c r="A212" s="80">
        <v>15835.5</v>
      </c>
      <c r="B212" s="64" t="s">
        <v>827</v>
      </c>
      <c r="C212" s="109"/>
      <c r="D212" s="73"/>
      <c r="E212" s="114"/>
      <c r="F212" s="106">
        <f t="shared" si="6"/>
        <v>0</v>
      </c>
    </row>
    <row r="213" spans="1:6" x14ac:dyDescent="0.2">
      <c r="A213" s="91"/>
      <c r="B213" s="69"/>
      <c r="C213" s="93"/>
      <c r="D213" s="72"/>
      <c r="E213" s="196"/>
      <c r="F213" s="106">
        <f t="shared" si="6"/>
        <v>0</v>
      </c>
    </row>
    <row r="214" spans="1:6" x14ac:dyDescent="0.2">
      <c r="A214" s="80" t="s">
        <v>828</v>
      </c>
      <c r="B214" s="97" t="s">
        <v>829</v>
      </c>
      <c r="C214" s="79" t="s">
        <v>127</v>
      </c>
      <c r="D214" s="73">
        <v>1</v>
      </c>
      <c r="E214" s="114"/>
      <c r="F214" s="106">
        <f t="shared" si="6"/>
        <v>0</v>
      </c>
    </row>
    <row r="215" spans="1:6" x14ac:dyDescent="0.2">
      <c r="A215" s="91"/>
      <c r="B215" s="92" t="s">
        <v>149</v>
      </c>
      <c r="C215" s="93"/>
      <c r="D215" s="72"/>
      <c r="E215" s="196"/>
      <c r="F215" s="106">
        <f t="shared" si="6"/>
        <v>0</v>
      </c>
    </row>
    <row r="216" spans="1:6" x14ac:dyDescent="0.2">
      <c r="A216" s="91"/>
      <c r="B216" s="95"/>
      <c r="C216" s="93"/>
      <c r="D216" s="72"/>
      <c r="F216" s="106">
        <f t="shared" si="6"/>
        <v>0</v>
      </c>
    </row>
    <row r="217" spans="1:6" s="115" customFormat="1" x14ac:dyDescent="0.2">
      <c r="A217" s="91"/>
      <c r="B217" s="69"/>
      <c r="C217" s="93"/>
      <c r="D217" s="72"/>
      <c r="E217" s="112"/>
      <c r="F217" s="106">
        <f t="shared" si="6"/>
        <v>0</v>
      </c>
    </row>
    <row r="218" spans="1:6" s="115" customFormat="1" x14ac:dyDescent="0.2">
      <c r="A218" s="91"/>
      <c r="B218" s="69"/>
      <c r="C218" s="93"/>
      <c r="D218" s="93"/>
      <c r="E218" s="123"/>
      <c r="F218" s="106"/>
    </row>
    <row r="219" spans="1:6" s="61" customFormat="1" x14ac:dyDescent="0.2">
      <c r="A219" s="129" t="s">
        <v>830</v>
      </c>
      <c r="B219" s="130" t="s">
        <v>831</v>
      </c>
      <c r="C219" s="109"/>
      <c r="D219" s="79"/>
      <c r="E219" s="106"/>
      <c r="F219" s="106">
        <f t="shared" ref="F219:F280" si="7">$D219*E219</f>
        <v>0</v>
      </c>
    </row>
    <row r="220" spans="1:6" s="61" customFormat="1" x14ac:dyDescent="0.2">
      <c r="A220" s="107"/>
      <c r="B220" s="62"/>
      <c r="C220" s="109"/>
      <c r="D220" s="71"/>
      <c r="E220" s="106"/>
      <c r="F220" s="106">
        <f t="shared" si="7"/>
        <v>0</v>
      </c>
    </row>
    <row r="221" spans="1:6" s="115" customFormat="1" ht="51" x14ac:dyDescent="0.2">
      <c r="A221" s="107"/>
      <c r="B221" s="63" t="str">
        <f>"Supply and install the following "&amp;B219&amp;", complete including all necessary accessories, all as specified, shown on the drawings, and to the satisfaction of the Engineer."</f>
        <v>Supply and install the following Diffusers, Registers and Grilles, complete including all necessary accessories, all as specified, shown on the drawings, and to the satisfaction of the Engineer.</v>
      </c>
      <c r="C221" s="79"/>
      <c r="D221" s="71"/>
      <c r="E221" s="106"/>
      <c r="F221" s="106">
        <f t="shared" si="7"/>
        <v>0</v>
      </c>
    </row>
    <row r="222" spans="1:6" s="115" customFormat="1" x14ac:dyDescent="0.2">
      <c r="A222" s="80">
        <v>15851.1</v>
      </c>
      <c r="B222" s="136" t="s">
        <v>832</v>
      </c>
      <c r="C222" s="134"/>
      <c r="D222" s="79"/>
      <c r="E222" s="106"/>
      <c r="F222" s="106">
        <f t="shared" si="7"/>
        <v>0</v>
      </c>
    </row>
    <row r="223" spans="1:6" x14ac:dyDescent="0.2">
      <c r="A223" s="80"/>
      <c r="B223" s="108"/>
      <c r="C223" s="134"/>
      <c r="D223" s="71"/>
      <c r="E223" s="106"/>
      <c r="F223" s="106">
        <f t="shared" si="7"/>
        <v>0</v>
      </c>
    </row>
    <row r="224" spans="1:6" x14ac:dyDescent="0.2">
      <c r="A224" s="80" t="s">
        <v>833</v>
      </c>
      <c r="B224" s="133" t="s">
        <v>793</v>
      </c>
      <c r="C224" s="79" t="s">
        <v>127</v>
      </c>
      <c r="D224" s="71">
        <v>1</v>
      </c>
      <c r="E224" s="106"/>
      <c r="F224" s="106">
        <f t="shared" si="7"/>
        <v>0</v>
      </c>
    </row>
    <row r="225" spans="1:6" s="115" customFormat="1" x14ac:dyDescent="0.2">
      <c r="A225" s="91"/>
      <c r="B225" s="92" t="s">
        <v>149</v>
      </c>
      <c r="C225" s="93"/>
      <c r="D225" s="93"/>
      <c r="E225" s="123"/>
      <c r="F225" s="106">
        <f t="shared" si="7"/>
        <v>0</v>
      </c>
    </row>
    <row r="226" spans="1:6" s="115" customFormat="1" x14ac:dyDescent="0.2">
      <c r="A226" s="91"/>
      <c r="B226" s="95"/>
      <c r="C226" s="93"/>
      <c r="D226" s="93"/>
      <c r="E226" s="123"/>
      <c r="F226" s="106">
        <f t="shared" si="7"/>
        <v>0</v>
      </c>
    </row>
    <row r="227" spans="1:6" x14ac:dyDescent="0.2">
      <c r="A227" s="107"/>
      <c r="B227" s="133"/>
      <c r="C227" s="109"/>
      <c r="D227" s="71"/>
      <c r="E227" s="106"/>
      <c r="F227" s="106">
        <f t="shared" si="7"/>
        <v>0</v>
      </c>
    </row>
    <row r="228" spans="1:6" x14ac:dyDescent="0.2">
      <c r="A228" s="80" t="s">
        <v>834</v>
      </c>
      <c r="B228" s="133" t="s">
        <v>795</v>
      </c>
      <c r="C228" s="79" t="s">
        <v>127</v>
      </c>
      <c r="D228" s="71">
        <v>5</v>
      </c>
      <c r="E228" s="106"/>
      <c r="F228" s="106">
        <f t="shared" si="7"/>
        <v>0</v>
      </c>
    </row>
    <row r="229" spans="1:6" s="115" customFormat="1" x14ac:dyDescent="0.2">
      <c r="A229" s="91"/>
      <c r="B229" s="92" t="s">
        <v>149</v>
      </c>
      <c r="C229" s="93"/>
      <c r="D229" s="93"/>
      <c r="E229" s="123"/>
      <c r="F229" s="106">
        <f t="shared" si="7"/>
        <v>0</v>
      </c>
    </row>
    <row r="230" spans="1:6" x14ac:dyDescent="0.2">
      <c r="A230" s="91"/>
      <c r="B230" s="95"/>
      <c r="C230" s="93"/>
      <c r="D230" s="93"/>
      <c r="E230" s="123"/>
      <c r="F230" s="106">
        <f t="shared" si="7"/>
        <v>0</v>
      </c>
    </row>
    <row r="231" spans="1:6" s="115" customFormat="1" x14ac:dyDescent="0.2">
      <c r="A231" s="107"/>
      <c r="B231" s="133"/>
      <c r="C231" s="109"/>
      <c r="D231" s="71"/>
      <c r="E231" s="106"/>
      <c r="F231" s="106">
        <f t="shared" si="7"/>
        <v>0</v>
      </c>
    </row>
    <row r="232" spans="1:6" x14ac:dyDescent="0.2">
      <c r="A232" s="91"/>
      <c r="B232" s="69"/>
      <c r="C232" s="93"/>
      <c r="D232" s="93"/>
      <c r="E232" s="123"/>
      <c r="F232" s="106"/>
    </row>
    <row r="233" spans="1:6" x14ac:dyDescent="0.2">
      <c r="A233" s="80">
        <v>15851.2</v>
      </c>
      <c r="B233" s="136" t="s">
        <v>835</v>
      </c>
      <c r="C233" s="79"/>
      <c r="D233" s="532"/>
      <c r="E233" s="106"/>
      <c r="F233" s="106">
        <f t="shared" si="7"/>
        <v>0</v>
      </c>
    </row>
    <row r="234" spans="1:6" s="115" customFormat="1" x14ac:dyDescent="0.2">
      <c r="A234" s="91"/>
      <c r="B234" s="108"/>
      <c r="C234" s="93"/>
      <c r="D234" s="533"/>
      <c r="E234" s="123"/>
      <c r="F234" s="106">
        <f t="shared" si="7"/>
        <v>0</v>
      </c>
    </row>
    <row r="235" spans="1:6" s="115" customFormat="1" x14ac:dyDescent="0.2">
      <c r="A235" s="80" t="s">
        <v>836</v>
      </c>
      <c r="B235" s="133" t="s">
        <v>793</v>
      </c>
      <c r="C235" s="93"/>
      <c r="D235" s="533"/>
      <c r="E235" s="123"/>
      <c r="F235" s="106">
        <f t="shared" si="7"/>
        <v>0</v>
      </c>
    </row>
    <row r="236" spans="1:6" x14ac:dyDescent="0.2">
      <c r="A236" s="91"/>
      <c r="B236" s="92" t="s">
        <v>149</v>
      </c>
      <c r="C236" s="109"/>
      <c r="D236" s="532"/>
      <c r="E236" s="106"/>
      <c r="F236" s="106">
        <f t="shared" si="7"/>
        <v>0</v>
      </c>
    </row>
    <row r="237" spans="1:6" x14ac:dyDescent="0.2">
      <c r="A237" s="91"/>
      <c r="B237" s="95"/>
      <c r="C237" s="79" t="s">
        <v>127</v>
      </c>
      <c r="D237" s="71">
        <v>1</v>
      </c>
      <c r="E237" s="106"/>
      <c r="F237" s="106">
        <f t="shared" si="7"/>
        <v>0</v>
      </c>
    </row>
    <row r="238" spans="1:6" s="115" customFormat="1" x14ac:dyDescent="0.2">
      <c r="A238" s="107"/>
      <c r="B238" s="133"/>
      <c r="C238" s="93"/>
      <c r="D238" s="93"/>
      <c r="E238" s="123"/>
      <c r="F238" s="106">
        <f t="shared" si="7"/>
        <v>0</v>
      </c>
    </row>
    <row r="239" spans="1:6" s="115" customFormat="1" x14ac:dyDescent="0.2">
      <c r="A239" s="80" t="s">
        <v>837</v>
      </c>
      <c r="B239" s="133" t="s">
        <v>795</v>
      </c>
      <c r="C239" s="93"/>
      <c r="D239" s="93"/>
      <c r="E239" s="123"/>
      <c r="F239" s="106">
        <f t="shared" si="7"/>
        <v>0</v>
      </c>
    </row>
    <row r="240" spans="1:6" x14ac:dyDescent="0.2">
      <c r="A240" s="91"/>
      <c r="B240" s="92" t="s">
        <v>149</v>
      </c>
      <c r="C240" s="109"/>
      <c r="D240" s="71"/>
      <c r="E240" s="106"/>
      <c r="F240" s="106">
        <f t="shared" si="7"/>
        <v>0</v>
      </c>
    </row>
    <row r="241" spans="1:6" x14ac:dyDescent="0.2">
      <c r="A241" s="91"/>
      <c r="B241" s="95"/>
      <c r="C241" s="79" t="s">
        <v>127</v>
      </c>
      <c r="D241" s="71">
        <v>5</v>
      </c>
      <c r="E241" s="106"/>
      <c r="F241" s="106">
        <f t="shared" si="7"/>
        <v>0</v>
      </c>
    </row>
    <row r="242" spans="1:6" s="61" customFormat="1" x14ac:dyDescent="0.2">
      <c r="A242" s="107"/>
      <c r="B242" s="133"/>
      <c r="C242" s="93"/>
      <c r="D242" s="93"/>
      <c r="E242" s="123"/>
      <c r="F242" s="106">
        <f t="shared" si="7"/>
        <v>0</v>
      </c>
    </row>
    <row r="243" spans="1:6" s="61" customFormat="1" x14ac:dyDescent="0.2">
      <c r="A243" s="107"/>
      <c r="B243" s="133"/>
      <c r="C243" s="93"/>
      <c r="D243" s="93"/>
      <c r="E243" s="123"/>
      <c r="F243" s="106">
        <f>SUM(F207:F241)</f>
        <v>0</v>
      </c>
    </row>
    <row r="244" spans="1:6" s="61" customFormat="1" x14ac:dyDescent="0.2">
      <c r="A244" s="80">
        <v>15851.3</v>
      </c>
      <c r="B244" s="136" t="s">
        <v>838</v>
      </c>
      <c r="C244" s="134"/>
      <c r="D244" s="79"/>
      <c r="E244" s="106"/>
      <c r="F244" s="106">
        <f t="shared" si="7"/>
        <v>0</v>
      </c>
    </row>
    <row r="245" spans="1:6" x14ac:dyDescent="0.2">
      <c r="A245" s="80"/>
      <c r="B245" s="108"/>
      <c r="C245" s="134"/>
      <c r="D245" s="71"/>
      <c r="E245" s="106"/>
      <c r="F245" s="106">
        <f t="shared" si="7"/>
        <v>0</v>
      </c>
    </row>
    <row r="246" spans="1:6" x14ac:dyDescent="0.2">
      <c r="A246" s="80" t="s">
        <v>839</v>
      </c>
      <c r="B246" s="133" t="s">
        <v>793</v>
      </c>
      <c r="C246" s="79" t="s">
        <v>127</v>
      </c>
      <c r="D246" s="71">
        <v>7</v>
      </c>
      <c r="E246" s="106"/>
      <c r="F246" s="106">
        <f t="shared" si="7"/>
        <v>0</v>
      </c>
    </row>
    <row r="247" spans="1:6" s="61" customFormat="1" x14ac:dyDescent="0.2">
      <c r="A247" s="91"/>
      <c r="B247" s="92" t="s">
        <v>149</v>
      </c>
      <c r="C247" s="93"/>
      <c r="D247" s="93"/>
      <c r="E247" s="123"/>
      <c r="F247" s="106">
        <f t="shared" si="7"/>
        <v>0</v>
      </c>
    </row>
    <row r="248" spans="1:6" s="61" customFormat="1" x14ac:dyDescent="0.2">
      <c r="A248" s="91"/>
      <c r="B248" s="95"/>
      <c r="C248" s="93"/>
      <c r="D248" s="93"/>
      <c r="E248" s="123"/>
      <c r="F248" s="106">
        <f t="shared" si="7"/>
        <v>0</v>
      </c>
    </row>
    <row r="249" spans="1:6" s="61" customFormat="1" x14ac:dyDescent="0.2">
      <c r="A249" s="80"/>
      <c r="B249" s="108"/>
      <c r="C249" s="79"/>
      <c r="D249" s="79"/>
      <c r="E249" s="106"/>
      <c r="F249" s="106">
        <f t="shared" si="7"/>
        <v>0</v>
      </c>
    </row>
    <row r="250" spans="1:6" s="61" customFormat="1" x14ac:dyDescent="0.2">
      <c r="A250" s="80">
        <v>15851.4</v>
      </c>
      <c r="B250" s="136" t="s">
        <v>840</v>
      </c>
      <c r="C250" s="79"/>
      <c r="D250" s="71"/>
      <c r="E250" s="106"/>
      <c r="F250" s="106">
        <f t="shared" si="7"/>
        <v>0</v>
      </c>
    </row>
    <row r="251" spans="1:6" x14ac:dyDescent="0.2">
      <c r="A251" s="80"/>
      <c r="B251" s="108"/>
      <c r="C251" s="79"/>
      <c r="D251" s="79"/>
      <c r="E251" s="106"/>
      <c r="F251" s="106">
        <f t="shared" si="7"/>
        <v>0</v>
      </c>
    </row>
    <row r="252" spans="1:6" x14ac:dyDescent="0.2">
      <c r="A252" s="80" t="s">
        <v>841</v>
      </c>
      <c r="B252" s="133" t="s">
        <v>793</v>
      </c>
      <c r="C252" s="79" t="s">
        <v>127</v>
      </c>
      <c r="D252" s="71">
        <v>6</v>
      </c>
      <c r="E252" s="106"/>
      <c r="F252" s="106">
        <f t="shared" si="7"/>
        <v>0</v>
      </c>
    </row>
    <row r="253" spans="1:6" s="61" customFormat="1" x14ac:dyDescent="0.2">
      <c r="A253" s="91"/>
      <c r="B253" s="92" t="s">
        <v>149</v>
      </c>
      <c r="C253" s="93"/>
      <c r="D253" s="93"/>
      <c r="E253" s="123"/>
      <c r="F253" s="106">
        <f t="shared" si="7"/>
        <v>0</v>
      </c>
    </row>
    <row r="254" spans="1:6" s="61" customFormat="1" x14ac:dyDescent="0.2">
      <c r="A254" s="91"/>
      <c r="B254" s="95"/>
      <c r="C254" s="93"/>
      <c r="D254" s="93"/>
      <c r="E254" s="123"/>
      <c r="F254" s="106">
        <f t="shared" si="7"/>
        <v>0</v>
      </c>
    </row>
    <row r="255" spans="1:6" s="61" customFormat="1" x14ac:dyDescent="0.2">
      <c r="A255" s="80"/>
      <c r="B255" s="108"/>
      <c r="C255" s="79"/>
      <c r="D255" s="79"/>
      <c r="E255" s="106"/>
      <c r="F255" s="106">
        <f t="shared" si="7"/>
        <v>0</v>
      </c>
    </row>
    <row r="256" spans="1:6" s="61" customFormat="1" x14ac:dyDescent="0.2">
      <c r="A256" s="80">
        <v>15851.5</v>
      </c>
      <c r="B256" s="70" t="s">
        <v>842</v>
      </c>
      <c r="C256" s="79"/>
      <c r="D256" s="71"/>
      <c r="E256" s="106"/>
      <c r="F256" s="106">
        <f t="shared" si="7"/>
        <v>0</v>
      </c>
    </row>
    <row r="257" spans="1:6" x14ac:dyDescent="0.2">
      <c r="A257" s="80"/>
      <c r="B257" s="108"/>
      <c r="C257" s="79"/>
      <c r="D257" s="79"/>
      <c r="E257" s="106"/>
      <c r="F257" s="106">
        <f t="shared" si="7"/>
        <v>0</v>
      </c>
    </row>
    <row r="258" spans="1:6" x14ac:dyDescent="0.2">
      <c r="A258" s="80" t="s">
        <v>843</v>
      </c>
      <c r="B258" s="133" t="s">
        <v>803</v>
      </c>
      <c r="C258" s="79" t="s">
        <v>127</v>
      </c>
      <c r="D258" s="71">
        <v>6</v>
      </c>
      <c r="E258" s="106"/>
      <c r="F258" s="106">
        <f t="shared" si="7"/>
        <v>0</v>
      </c>
    </row>
    <row r="259" spans="1:6" x14ac:dyDescent="0.2">
      <c r="A259" s="91"/>
      <c r="B259" s="92" t="s">
        <v>149</v>
      </c>
      <c r="C259" s="93"/>
      <c r="D259" s="93"/>
      <c r="E259" s="123"/>
      <c r="F259" s="106">
        <f t="shared" si="7"/>
        <v>0</v>
      </c>
    </row>
    <row r="260" spans="1:6" s="61" customFormat="1" x14ac:dyDescent="0.2">
      <c r="A260" s="91"/>
      <c r="B260" s="95"/>
      <c r="C260" s="93"/>
      <c r="D260" s="93"/>
      <c r="E260" s="123"/>
      <c r="F260" s="106">
        <f t="shared" si="7"/>
        <v>0</v>
      </c>
    </row>
    <row r="261" spans="1:6" s="61" customFormat="1" x14ac:dyDescent="0.2">
      <c r="A261" s="91"/>
      <c r="B261" s="69"/>
      <c r="C261" s="93"/>
      <c r="D261" s="93"/>
      <c r="E261" s="123"/>
      <c r="F261" s="106"/>
    </row>
    <row r="262" spans="1:6" s="61" customFormat="1" x14ac:dyDescent="0.2">
      <c r="A262" s="80">
        <v>15851.6</v>
      </c>
      <c r="B262" s="70" t="s">
        <v>844</v>
      </c>
      <c r="C262" s="79"/>
      <c r="D262" s="71"/>
      <c r="E262" s="106"/>
      <c r="F262" s="106">
        <f t="shared" ref="F262" si="8">$D262*E262</f>
        <v>0</v>
      </c>
    </row>
    <row r="263" spans="1:6" s="61" customFormat="1" x14ac:dyDescent="0.2">
      <c r="A263" s="80"/>
      <c r="B263" s="70"/>
      <c r="C263" s="79"/>
      <c r="D263" s="71"/>
      <c r="E263" s="106"/>
      <c r="F263" s="106"/>
    </row>
    <row r="264" spans="1:6" ht="25.5" x14ac:dyDescent="0.2">
      <c r="A264" s="80" t="s">
        <v>845</v>
      </c>
      <c r="B264" s="137" t="s">
        <v>846</v>
      </c>
      <c r="C264" s="79" t="s">
        <v>127</v>
      </c>
      <c r="D264" s="71">
        <v>1</v>
      </c>
      <c r="E264" s="106"/>
      <c r="F264" s="106">
        <f t="shared" si="7"/>
        <v>0</v>
      </c>
    </row>
    <row r="265" spans="1:6" s="61" customFormat="1" x14ac:dyDescent="0.2">
      <c r="A265" s="91"/>
      <c r="B265" s="92" t="s">
        <v>149</v>
      </c>
      <c r="C265" s="93"/>
      <c r="D265" s="93"/>
      <c r="E265" s="123"/>
      <c r="F265" s="106">
        <f t="shared" si="7"/>
        <v>0</v>
      </c>
    </row>
    <row r="266" spans="1:6" s="61" customFormat="1" x14ac:dyDescent="0.2">
      <c r="A266" s="91"/>
      <c r="B266" s="95"/>
      <c r="C266" s="93"/>
      <c r="D266" s="93"/>
      <c r="E266" s="123"/>
      <c r="F266" s="106">
        <f t="shared" si="7"/>
        <v>0</v>
      </c>
    </row>
    <row r="267" spans="1:6" x14ac:dyDescent="0.2">
      <c r="A267" s="107"/>
      <c r="B267" s="135"/>
      <c r="C267" s="109"/>
      <c r="D267" s="79"/>
      <c r="E267" s="106"/>
      <c r="F267" s="106">
        <f t="shared" si="7"/>
        <v>0</v>
      </c>
    </row>
    <row r="268" spans="1:6" ht="25.5" x14ac:dyDescent="0.2">
      <c r="A268" s="80" t="s">
        <v>847</v>
      </c>
      <c r="B268" s="137" t="s">
        <v>848</v>
      </c>
      <c r="C268" s="79" t="s">
        <v>127</v>
      </c>
      <c r="D268" s="71">
        <v>7</v>
      </c>
      <c r="E268" s="106"/>
      <c r="F268" s="106">
        <f t="shared" si="7"/>
        <v>0</v>
      </c>
    </row>
    <row r="269" spans="1:6" s="61" customFormat="1" x14ac:dyDescent="0.2">
      <c r="A269" s="91"/>
      <c r="B269" s="92" t="s">
        <v>149</v>
      </c>
      <c r="C269" s="93"/>
      <c r="D269" s="93"/>
      <c r="E269" s="123"/>
      <c r="F269" s="106">
        <f t="shared" si="7"/>
        <v>0</v>
      </c>
    </row>
    <row r="270" spans="1:6" s="61" customFormat="1" x14ac:dyDescent="0.2">
      <c r="A270" s="91"/>
      <c r="B270" s="95"/>
      <c r="C270" s="93"/>
      <c r="D270" s="93"/>
      <c r="E270" s="123"/>
      <c r="F270" s="106">
        <f t="shared" si="7"/>
        <v>0</v>
      </c>
    </row>
    <row r="271" spans="1:6" s="61" customFormat="1" x14ac:dyDescent="0.2">
      <c r="A271" s="107"/>
      <c r="B271" s="135"/>
      <c r="C271" s="109"/>
      <c r="D271" s="79"/>
      <c r="E271" s="106"/>
      <c r="F271" s="106">
        <f t="shared" si="7"/>
        <v>0</v>
      </c>
    </row>
    <row r="272" spans="1:6" s="61" customFormat="1" ht="25.5" x14ac:dyDescent="0.2">
      <c r="A272" s="80" t="s">
        <v>849</v>
      </c>
      <c r="B272" s="137" t="s">
        <v>850</v>
      </c>
      <c r="C272" s="79" t="s">
        <v>127</v>
      </c>
      <c r="D272" s="71">
        <v>6</v>
      </c>
      <c r="E272" s="106"/>
      <c r="F272" s="106">
        <f t="shared" si="7"/>
        <v>0</v>
      </c>
    </row>
    <row r="273" spans="1:6" s="61" customFormat="1" x14ac:dyDescent="0.2">
      <c r="A273" s="91"/>
      <c r="B273" s="92" t="s">
        <v>149</v>
      </c>
      <c r="C273" s="93"/>
      <c r="D273" s="93"/>
      <c r="E273" s="123"/>
      <c r="F273" s="106">
        <f t="shared" si="7"/>
        <v>0</v>
      </c>
    </row>
    <row r="274" spans="1:6" s="61" customFormat="1" x14ac:dyDescent="0.2">
      <c r="A274" s="91"/>
      <c r="B274" s="95"/>
      <c r="C274" s="93"/>
      <c r="D274" s="93"/>
      <c r="E274" s="123"/>
      <c r="F274" s="106">
        <f t="shared" si="7"/>
        <v>0</v>
      </c>
    </row>
    <row r="275" spans="1:6" s="61" customFormat="1" x14ac:dyDescent="0.2">
      <c r="A275" s="107"/>
      <c r="B275" s="135"/>
      <c r="C275" s="109"/>
      <c r="D275" s="79"/>
      <c r="E275" s="106"/>
      <c r="F275" s="106"/>
    </row>
    <row r="276" spans="1:6" s="61" customFormat="1" ht="25.5" x14ac:dyDescent="0.2">
      <c r="A276" s="80" t="s">
        <v>851</v>
      </c>
      <c r="B276" s="137" t="s">
        <v>852</v>
      </c>
      <c r="C276" s="79" t="s">
        <v>127</v>
      </c>
      <c r="D276" s="71">
        <v>2</v>
      </c>
      <c r="E276" s="106"/>
      <c r="F276" s="106">
        <f t="shared" si="7"/>
        <v>0</v>
      </c>
    </row>
    <row r="277" spans="1:6" s="61" customFormat="1" x14ac:dyDescent="0.2">
      <c r="A277" s="91"/>
      <c r="B277" s="92" t="s">
        <v>149</v>
      </c>
      <c r="C277" s="93"/>
      <c r="D277" s="93"/>
      <c r="E277" s="123"/>
      <c r="F277" s="106">
        <f t="shared" si="7"/>
        <v>0</v>
      </c>
    </row>
    <row r="278" spans="1:6" s="61" customFormat="1" x14ac:dyDescent="0.2">
      <c r="A278" s="91"/>
      <c r="B278" s="95"/>
      <c r="C278" s="93"/>
      <c r="D278" s="93"/>
      <c r="E278" s="123"/>
      <c r="F278" s="106">
        <f t="shared" si="7"/>
        <v>0</v>
      </c>
    </row>
    <row r="279" spans="1:6" s="61" customFormat="1" x14ac:dyDescent="0.2">
      <c r="A279" s="91"/>
      <c r="B279" s="69"/>
      <c r="C279" s="93"/>
      <c r="D279" s="93"/>
      <c r="E279" s="123"/>
      <c r="F279" s="106"/>
    </row>
    <row r="280" spans="1:6" s="61" customFormat="1" ht="25.5" x14ac:dyDescent="0.2">
      <c r="A280" s="80" t="s">
        <v>853</v>
      </c>
      <c r="B280" s="137" t="s">
        <v>854</v>
      </c>
      <c r="C280" s="79" t="s">
        <v>127</v>
      </c>
      <c r="D280" s="71">
        <v>5</v>
      </c>
      <c r="E280" s="106"/>
      <c r="F280" s="106">
        <f t="shared" si="7"/>
        <v>0</v>
      </c>
    </row>
    <row r="281" spans="1:6" s="61" customFormat="1" x14ac:dyDescent="0.2">
      <c r="A281" s="91"/>
      <c r="B281" s="92" t="s">
        <v>149</v>
      </c>
      <c r="C281" s="93"/>
      <c r="D281" s="93"/>
      <c r="E281" s="123"/>
      <c r="F281" s="106">
        <f t="shared" ref="F281:F282" si="9">$D281*E281</f>
        <v>0</v>
      </c>
    </row>
    <row r="282" spans="1:6" s="61" customFormat="1" x14ac:dyDescent="0.2">
      <c r="A282" s="91"/>
      <c r="B282" s="95"/>
      <c r="C282" s="93"/>
      <c r="D282" s="93"/>
      <c r="E282" s="123"/>
      <c r="F282" s="106">
        <f t="shared" si="9"/>
        <v>0</v>
      </c>
    </row>
    <row r="283" spans="1:6" x14ac:dyDescent="0.2">
      <c r="A283" s="107"/>
      <c r="B283" s="135"/>
      <c r="C283" s="109"/>
      <c r="D283" s="79"/>
      <c r="E283" s="106"/>
      <c r="F283" s="106">
        <f>SUM(F246:F281)</f>
        <v>0</v>
      </c>
    </row>
    <row r="284" spans="1:6" ht="25.5" x14ac:dyDescent="0.2">
      <c r="A284" s="80" t="s">
        <v>855</v>
      </c>
      <c r="B284" s="137" t="s">
        <v>856</v>
      </c>
      <c r="C284" s="79" t="s">
        <v>127</v>
      </c>
      <c r="D284" s="71">
        <v>1</v>
      </c>
      <c r="E284" s="106"/>
      <c r="F284" s="106">
        <f t="shared" ref="F284" si="10">$D284*E284</f>
        <v>0</v>
      </c>
    </row>
    <row r="285" spans="1:6" s="61" customFormat="1" x14ac:dyDescent="0.2">
      <c r="A285" s="91"/>
      <c r="B285" s="92" t="s">
        <v>149</v>
      </c>
      <c r="C285" s="93"/>
      <c r="D285" s="93"/>
      <c r="E285" s="123"/>
      <c r="F285" s="106">
        <f t="shared" ref="F285:F314" si="11">$D285*E285</f>
        <v>0</v>
      </c>
    </row>
    <row r="286" spans="1:6" s="61" customFormat="1" x14ac:dyDescent="0.2">
      <c r="A286" s="91"/>
      <c r="B286" s="95"/>
      <c r="C286" s="93"/>
      <c r="D286" s="93"/>
      <c r="E286" s="123"/>
      <c r="F286" s="106">
        <f t="shared" si="11"/>
        <v>0</v>
      </c>
    </row>
    <row r="287" spans="1:6" x14ac:dyDescent="0.2">
      <c r="A287" s="107"/>
      <c r="B287" s="135"/>
      <c r="C287" s="109"/>
      <c r="D287" s="79"/>
      <c r="E287" s="106"/>
      <c r="F287" s="106">
        <f t="shared" si="11"/>
        <v>0</v>
      </c>
    </row>
    <row r="288" spans="1:6" ht="25.5" x14ac:dyDescent="0.2">
      <c r="A288" s="80" t="s">
        <v>857</v>
      </c>
      <c r="B288" s="137" t="s">
        <v>858</v>
      </c>
      <c r="C288" s="79" t="s">
        <v>127</v>
      </c>
      <c r="D288" s="71">
        <v>7</v>
      </c>
      <c r="E288" s="106"/>
      <c r="F288" s="106">
        <f t="shared" si="11"/>
        <v>0</v>
      </c>
    </row>
    <row r="289" spans="1:6" s="61" customFormat="1" x14ac:dyDescent="0.2">
      <c r="A289" s="91"/>
      <c r="B289" s="92" t="s">
        <v>149</v>
      </c>
      <c r="C289" s="93"/>
      <c r="D289" s="93"/>
      <c r="E289" s="123"/>
      <c r="F289" s="106">
        <f t="shared" si="11"/>
        <v>0</v>
      </c>
    </row>
    <row r="290" spans="1:6" s="61" customFormat="1" x14ac:dyDescent="0.2">
      <c r="A290" s="91"/>
      <c r="B290" s="95"/>
      <c r="C290" s="93"/>
      <c r="D290" s="93"/>
      <c r="E290" s="123"/>
      <c r="F290" s="106">
        <f t="shared" si="11"/>
        <v>0</v>
      </c>
    </row>
    <row r="291" spans="1:6" x14ac:dyDescent="0.2">
      <c r="A291" s="107"/>
      <c r="B291" s="135"/>
      <c r="C291" s="109"/>
      <c r="D291" s="79"/>
      <c r="E291" s="106"/>
      <c r="F291" s="106">
        <f t="shared" si="11"/>
        <v>0</v>
      </c>
    </row>
    <row r="292" spans="1:6" ht="25.5" x14ac:dyDescent="0.2">
      <c r="A292" s="80" t="s">
        <v>859</v>
      </c>
      <c r="B292" s="137" t="s">
        <v>860</v>
      </c>
      <c r="C292" s="79" t="s">
        <v>127</v>
      </c>
      <c r="D292" s="71">
        <v>6</v>
      </c>
      <c r="E292" s="106"/>
      <c r="F292" s="106">
        <f t="shared" si="11"/>
        <v>0</v>
      </c>
    </row>
    <row r="293" spans="1:6" s="61" customFormat="1" x14ac:dyDescent="0.2">
      <c r="A293" s="91"/>
      <c r="B293" s="92" t="s">
        <v>149</v>
      </c>
      <c r="C293" s="93"/>
      <c r="D293" s="93"/>
      <c r="E293" s="123"/>
      <c r="F293" s="106">
        <f t="shared" si="11"/>
        <v>0</v>
      </c>
    </row>
    <row r="294" spans="1:6" s="61" customFormat="1" x14ac:dyDescent="0.2">
      <c r="A294" s="91"/>
      <c r="B294" s="95"/>
      <c r="C294" s="93"/>
      <c r="D294" s="93"/>
      <c r="E294" s="123"/>
      <c r="F294" s="106">
        <f t="shared" si="11"/>
        <v>0</v>
      </c>
    </row>
    <row r="295" spans="1:6" x14ac:dyDescent="0.2">
      <c r="A295" s="107"/>
      <c r="B295" s="135"/>
      <c r="C295" s="109"/>
      <c r="D295" s="79"/>
      <c r="E295" s="106"/>
      <c r="F295" s="106">
        <f t="shared" si="11"/>
        <v>0</v>
      </c>
    </row>
    <row r="296" spans="1:6" ht="25.5" x14ac:dyDescent="0.2">
      <c r="A296" s="80" t="s">
        <v>861</v>
      </c>
      <c r="B296" s="137" t="s">
        <v>862</v>
      </c>
      <c r="C296" s="79" t="s">
        <v>127</v>
      </c>
      <c r="D296" s="71">
        <v>2</v>
      </c>
      <c r="E296" s="106"/>
      <c r="F296" s="106">
        <f t="shared" si="11"/>
        <v>0</v>
      </c>
    </row>
    <row r="297" spans="1:6" s="61" customFormat="1" x14ac:dyDescent="0.2">
      <c r="A297" s="91"/>
      <c r="B297" s="92" t="s">
        <v>149</v>
      </c>
      <c r="C297" s="93"/>
      <c r="D297" s="93"/>
      <c r="E297" s="123"/>
      <c r="F297" s="106">
        <f t="shared" ref="F297" si="12">$D297*E297</f>
        <v>0</v>
      </c>
    </row>
    <row r="298" spans="1:6" s="61" customFormat="1" x14ac:dyDescent="0.2">
      <c r="A298" s="91"/>
      <c r="B298" s="95"/>
      <c r="C298" s="93"/>
      <c r="D298" s="93"/>
      <c r="E298" s="123"/>
      <c r="F298" s="106">
        <f t="shared" si="11"/>
        <v>0</v>
      </c>
    </row>
    <row r="299" spans="1:6" x14ac:dyDescent="0.2">
      <c r="A299" s="107"/>
      <c r="B299" s="135"/>
      <c r="C299" s="109"/>
      <c r="D299" s="79"/>
      <c r="E299" s="106"/>
      <c r="F299" s="106">
        <f t="shared" si="11"/>
        <v>0</v>
      </c>
    </row>
    <row r="300" spans="1:6" ht="25.5" x14ac:dyDescent="0.2">
      <c r="A300" s="80" t="s">
        <v>863</v>
      </c>
      <c r="B300" s="137" t="s">
        <v>864</v>
      </c>
      <c r="C300" s="79" t="s">
        <v>127</v>
      </c>
      <c r="D300" s="71">
        <v>5</v>
      </c>
      <c r="E300" s="106"/>
      <c r="F300" s="106">
        <f t="shared" si="11"/>
        <v>0</v>
      </c>
    </row>
    <row r="301" spans="1:6" x14ac:dyDescent="0.2">
      <c r="A301" s="91"/>
      <c r="B301" s="92" t="s">
        <v>149</v>
      </c>
      <c r="C301" s="93"/>
      <c r="D301" s="93"/>
      <c r="E301" s="123"/>
      <c r="F301" s="106">
        <f t="shared" si="11"/>
        <v>0</v>
      </c>
    </row>
    <row r="302" spans="1:6" x14ac:dyDescent="0.2">
      <c r="A302" s="91"/>
      <c r="B302" s="95"/>
      <c r="C302" s="93"/>
      <c r="D302" s="93"/>
      <c r="E302" s="123"/>
      <c r="F302" s="106">
        <f t="shared" si="11"/>
        <v>0</v>
      </c>
    </row>
    <row r="303" spans="1:6" x14ac:dyDescent="0.2">
      <c r="A303" s="91"/>
      <c r="B303" s="69"/>
      <c r="C303" s="93"/>
      <c r="D303" s="93"/>
      <c r="E303" s="123"/>
      <c r="F303" s="106"/>
    </row>
    <row r="304" spans="1:6" ht="25.5" x14ac:dyDescent="0.2">
      <c r="A304" s="80" t="s">
        <v>865</v>
      </c>
      <c r="B304" s="137" t="s">
        <v>866</v>
      </c>
      <c r="C304" s="79" t="s">
        <v>127</v>
      </c>
      <c r="D304" s="71">
        <v>1</v>
      </c>
      <c r="E304" s="106"/>
      <c r="F304" s="106">
        <f t="shared" ref="F304" si="13">$D304*E304</f>
        <v>0</v>
      </c>
    </row>
    <row r="305" spans="1:6" x14ac:dyDescent="0.2">
      <c r="A305" s="91"/>
      <c r="B305" s="92" t="s">
        <v>149</v>
      </c>
      <c r="C305" s="93"/>
      <c r="D305" s="93"/>
      <c r="E305" s="123"/>
      <c r="F305" s="106">
        <f t="shared" ref="F305:F306" si="14">$D305*E305</f>
        <v>0</v>
      </c>
    </row>
    <row r="306" spans="1:6" x14ac:dyDescent="0.2">
      <c r="A306" s="91"/>
      <c r="B306" s="95"/>
      <c r="C306" s="93"/>
      <c r="D306" s="93"/>
      <c r="E306" s="123"/>
      <c r="F306" s="106">
        <f t="shared" si="14"/>
        <v>0</v>
      </c>
    </row>
    <row r="307" spans="1:6" x14ac:dyDescent="0.2">
      <c r="A307" s="91"/>
      <c r="B307" s="69"/>
      <c r="C307" s="93"/>
      <c r="D307" s="93"/>
      <c r="E307" s="123"/>
      <c r="F307" s="106"/>
    </row>
    <row r="308" spans="1:6" ht="25.5" x14ac:dyDescent="0.2">
      <c r="A308" s="80" t="s">
        <v>867</v>
      </c>
      <c r="B308" s="137" t="s">
        <v>868</v>
      </c>
      <c r="C308" s="79" t="s">
        <v>127</v>
      </c>
      <c r="D308" s="71">
        <v>1</v>
      </c>
      <c r="E308" s="106"/>
      <c r="F308" s="106">
        <f t="shared" ref="F308" si="15">$D308*E308</f>
        <v>0</v>
      </c>
    </row>
    <row r="309" spans="1:6" x14ac:dyDescent="0.2">
      <c r="A309" s="91"/>
      <c r="B309" s="92" t="s">
        <v>149</v>
      </c>
      <c r="C309" s="93"/>
      <c r="D309" s="93"/>
      <c r="E309" s="123"/>
      <c r="F309" s="106">
        <f t="shared" ref="F309" si="16">$D309*E309</f>
        <v>0</v>
      </c>
    </row>
    <row r="310" spans="1:6" x14ac:dyDescent="0.2">
      <c r="A310" s="91"/>
      <c r="B310" s="95"/>
      <c r="C310" s="93"/>
      <c r="D310" s="93"/>
      <c r="E310" s="123"/>
      <c r="F310" s="106">
        <f>SUM(F284:F308)</f>
        <v>0</v>
      </c>
    </row>
    <row r="311" spans="1:6" x14ac:dyDescent="0.2">
      <c r="A311" s="107"/>
      <c r="B311" s="69"/>
      <c r="C311" s="93"/>
      <c r="D311" s="93"/>
      <c r="E311" s="123"/>
      <c r="F311" s="106">
        <f t="shared" si="11"/>
        <v>0</v>
      </c>
    </row>
    <row r="312" spans="1:6" x14ac:dyDescent="0.2">
      <c r="A312" s="80">
        <v>15851.7</v>
      </c>
      <c r="B312" s="138" t="s">
        <v>869</v>
      </c>
      <c r="C312" s="109"/>
      <c r="D312" s="79"/>
      <c r="E312" s="123"/>
      <c r="F312" s="106">
        <f t="shared" si="11"/>
        <v>0</v>
      </c>
    </row>
    <row r="313" spans="1:6" x14ac:dyDescent="0.2">
      <c r="A313" s="107"/>
      <c r="B313" s="135"/>
      <c r="C313" s="109"/>
      <c r="D313" s="71"/>
      <c r="E313" s="123"/>
      <c r="F313" s="106">
        <f t="shared" si="11"/>
        <v>0</v>
      </c>
    </row>
    <row r="314" spans="1:6" x14ac:dyDescent="0.2">
      <c r="A314" s="80" t="s">
        <v>870</v>
      </c>
      <c r="B314" s="133" t="s">
        <v>803</v>
      </c>
      <c r="C314" s="79" t="s">
        <v>127</v>
      </c>
      <c r="D314" s="71">
        <v>4</v>
      </c>
      <c r="E314" s="123"/>
      <c r="F314" s="106">
        <f t="shared" si="11"/>
        <v>0</v>
      </c>
    </row>
    <row r="315" spans="1:6" x14ac:dyDescent="0.2">
      <c r="A315" s="91"/>
      <c r="B315" s="92" t="s">
        <v>149</v>
      </c>
      <c r="C315" s="93"/>
      <c r="D315" s="93"/>
      <c r="E315" s="106"/>
      <c r="F315" s="106"/>
    </row>
    <row r="316" spans="1:6" x14ac:dyDescent="0.2">
      <c r="A316" s="91"/>
      <c r="B316" s="95"/>
      <c r="C316" s="93"/>
      <c r="D316" s="93"/>
      <c r="E316" s="106"/>
      <c r="F316" s="106">
        <f t="shared" ref="F316" si="17">$D316*E316</f>
        <v>0</v>
      </c>
    </row>
    <row r="317" spans="1:6" x14ac:dyDescent="0.2">
      <c r="A317" s="91"/>
      <c r="B317" s="69"/>
      <c r="C317" s="93"/>
      <c r="D317" s="93"/>
      <c r="E317" s="113"/>
      <c r="F317" s="113"/>
    </row>
    <row r="318" spans="1:6" x14ac:dyDescent="0.2">
      <c r="A318" s="80" t="s">
        <v>871</v>
      </c>
      <c r="B318" s="133" t="s">
        <v>872</v>
      </c>
      <c r="C318" s="79" t="s">
        <v>127</v>
      </c>
      <c r="D318" s="71">
        <v>1</v>
      </c>
      <c r="E318" s="106"/>
      <c r="F318" s="106">
        <f t="shared" ref="F318" si="18">$D318*E318</f>
        <v>0</v>
      </c>
    </row>
    <row r="319" spans="1:6" x14ac:dyDescent="0.2">
      <c r="A319" s="91"/>
      <c r="B319" s="92" t="s">
        <v>149</v>
      </c>
      <c r="C319" s="93"/>
      <c r="D319" s="93"/>
      <c r="E319" s="106"/>
      <c r="F319" s="106"/>
    </row>
    <row r="320" spans="1:6" x14ac:dyDescent="0.2">
      <c r="A320" s="91"/>
      <c r="B320" s="95"/>
      <c r="C320" s="93"/>
      <c r="D320" s="93"/>
      <c r="E320" s="106"/>
      <c r="F320" s="106"/>
    </row>
    <row r="321" spans="1:6" x14ac:dyDescent="0.2">
      <c r="A321" s="91"/>
      <c r="B321" s="69"/>
      <c r="C321" s="93"/>
      <c r="D321" s="93"/>
      <c r="E321" s="123"/>
      <c r="F321" s="106"/>
    </row>
    <row r="322" spans="1:6" ht="25.5" x14ac:dyDescent="0.2">
      <c r="A322" s="80">
        <v>15851.8</v>
      </c>
      <c r="B322" s="136" t="s">
        <v>873</v>
      </c>
      <c r="C322" s="93"/>
      <c r="D322" s="93"/>
      <c r="E322" s="123"/>
      <c r="F322" s="106"/>
    </row>
    <row r="323" spans="1:6" x14ac:dyDescent="0.2">
      <c r="A323" s="91"/>
      <c r="B323" s="69"/>
      <c r="C323" s="93"/>
      <c r="D323" s="93"/>
      <c r="E323" s="123"/>
      <c r="F323" s="106"/>
    </row>
    <row r="324" spans="1:6" x14ac:dyDescent="0.2">
      <c r="A324" s="80" t="s">
        <v>874</v>
      </c>
      <c r="B324" s="133" t="s">
        <v>875</v>
      </c>
      <c r="C324" s="79" t="s">
        <v>127</v>
      </c>
      <c r="D324" s="534">
        <v>1</v>
      </c>
      <c r="E324" s="123"/>
      <c r="F324" s="106">
        <f t="shared" ref="F324" si="19">$D324*E324</f>
        <v>0</v>
      </c>
    </row>
    <row r="325" spans="1:6" x14ac:dyDescent="0.2">
      <c r="A325" s="91"/>
      <c r="B325" s="535" t="s">
        <v>149</v>
      </c>
      <c r="C325" s="134"/>
      <c r="D325" s="93"/>
      <c r="E325" s="123"/>
      <c r="F325" s="106"/>
    </row>
    <row r="326" spans="1:6" x14ac:dyDescent="0.2">
      <c r="A326" s="91"/>
      <c r="B326" s="536"/>
      <c r="C326" s="79"/>
      <c r="D326" s="93"/>
      <c r="E326" s="123"/>
      <c r="F326" s="106"/>
    </row>
    <row r="327" spans="1:6" x14ac:dyDescent="0.2">
      <c r="A327" s="91"/>
      <c r="B327" s="69"/>
      <c r="C327" s="93"/>
      <c r="D327" s="93"/>
      <c r="E327" s="123"/>
      <c r="F327" s="106"/>
    </row>
    <row r="328" spans="1:6" x14ac:dyDescent="0.2">
      <c r="A328" s="80" t="s">
        <v>876</v>
      </c>
      <c r="B328" s="133" t="s">
        <v>877</v>
      </c>
      <c r="C328" s="79" t="s">
        <v>127</v>
      </c>
      <c r="D328" s="534">
        <v>1</v>
      </c>
      <c r="E328" s="123"/>
      <c r="F328" s="106">
        <f t="shared" ref="F328" si="20">$D328*E328</f>
        <v>0</v>
      </c>
    </row>
    <row r="329" spans="1:6" x14ac:dyDescent="0.2">
      <c r="A329" s="91"/>
      <c r="B329" s="535" t="s">
        <v>149</v>
      </c>
      <c r="C329" s="134"/>
      <c r="D329" s="93"/>
      <c r="E329" s="123"/>
      <c r="F329" s="106"/>
    </row>
    <row r="330" spans="1:6" x14ac:dyDescent="0.2">
      <c r="A330" s="91"/>
      <c r="B330" s="536"/>
      <c r="C330" s="79"/>
      <c r="D330" s="93"/>
      <c r="E330" s="123"/>
      <c r="F330" s="106"/>
    </row>
    <row r="331" spans="1:6" x14ac:dyDescent="0.2">
      <c r="A331" s="91"/>
      <c r="B331" s="69"/>
      <c r="C331" s="93"/>
      <c r="D331" s="93"/>
      <c r="E331" s="123"/>
      <c r="F331" s="106"/>
    </row>
    <row r="332" spans="1:6" x14ac:dyDescent="0.2">
      <c r="A332" s="80" t="s">
        <v>878</v>
      </c>
      <c r="B332" s="133" t="s">
        <v>879</v>
      </c>
      <c r="C332" s="79" t="s">
        <v>127</v>
      </c>
      <c r="D332" s="534">
        <v>1</v>
      </c>
      <c r="E332" s="123"/>
      <c r="F332" s="106">
        <f t="shared" ref="F332" si="21">$D332*E332</f>
        <v>0</v>
      </c>
    </row>
    <row r="333" spans="1:6" x14ac:dyDescent="0.2">
      <c r="A333" s="91"/>
      <c r="B333" s="535" t="s">
        <v>149</v>
      </c>
      <c r="C333" s="134"/>
      <c r="D333" s="93"/>
      <c r="E333" s="123"/>
      <c r="F333" s="106"/>
    </row>
    <row r="334" spans="1:6" x14ac:dyDescent="0.2">
      <c r="A334" s="91"/>
      <c r="B334" s="536"/>
      <c r="C334" s="79"/>
      <c r="D334" s="93"/>
      <c r="E334" s="123"/>
      <c r="F334" s="106"/>
    </row>
    <row r="335" spans="1:6" x14ac:dyDescent="0.2">
      <c r="A335" s="91"/>
      <c r="B335" s="69"/>
      <c r="C335" s="93"/>
      <c r="D335" s="93"/>
      <c r="E335" s="123"/>
      <c r="F335" s="106"/>
    </row>
    <row r="336" spans="1:6" x14ac:dyDescent="0.2">
      <c r="A336" s="80">
        <v>15851.9</v>
      </c>
      <c r="B336" s="136" t="s">
        <v>880</v>
      </c>
      <c r="C336" s="93"/>
      <c r="D336" s="93"/>
      <c r="E336" s="123"/>
      <c r="F336" s="106"/>
    </row>
    <row r="337" spans="1:6" x14ac:dyDescent="0.2">
      <c r="A337" s="91"/>
      <c r="B337" s="69"/>
      <c r="C337" s="93"/>
      <c r="D337" s="93"/>
      <c r="E337" s="123"/>
      <c r="F337" s="106"/>
    </row>
    <row r="338" spans="1:6" x14ac:dyDescent="0.2">
      <c r="A338" s="80" t="s">
        <v>881</v>
      </c>
      <c r="B338" s="139" t="s">
        <v>882</v>
      </c>
      <c r="C338" s="79" t="s">
        <v>127</v>
      </c>
      <c r="D338" s="534">
        <v>2</v>
      </c>
      <c r="E338" s="123"/>
      <c r="F338" s="106">
        <f t="shared" ref="F338" si="22">$D338*E338</f>
        <v>0</v>
      </c>
    </row>
    <row r="339" spans="1:6" x14ac:dyDescent="0.2">
      <c r="A339" s="91"/>
      <c r="B339" s="92" t="s">
        <v>149</v>
      </c>
      <c r="C339" s="134"/>
      <c r="D339" s="93"/>
      <c r="E339" s="123"/>
      <c r="F339" s="106"/>
    </row>
    <row r="340" spans="1:6" x14ac:dyDescent="0.2">
      <c r="A340" s="91"/>
      <c r="B340" s="95"/>
      <c r="C340" s="79"/>
      <c r="D340" s="93"/>
      <c r="E340" s="123"/>
      <c r="F340" s="106"/>
    </row>
    <row r="341" spans="1:6" x14ac:dyDescent="0.2">
      <c r="A341" s="91"/>
      <c r="B341" s="69"/>
      <c r="C341" s="93"/>
      <c r="D341" s="93"/>
      <c r="E341" s="123"/>
      <c r="F341" s="106"/>
    </row>
    <row r="342" spans="1:6" x14ac:dyDescent="0.2">
      <c r="A342" s="80" t="s">
        <v>883</v>
      </c>
      <c r="B342" s="139" t="s">
        <v>884</v>
      </c>
      <c r="C342" s="79" t="s">
        <v>127</v>
      </c>
      <c r="D342" s="534">
        <v>1</v>
      </c>
      <c r="E342" s="123"/>
      <c r="F342" s="106">
        <f t="shared" ref="F342" si="23">$D342*E342</f>
        <v>0</v>
      </c>
    </row>
    <row r="343" spans="1:6" x14ac:dyDescent="0.2">
      <c r="A343" s="91"/>
      <c r="B343" s="92" t="s">
        <v>149</v>
      </c>
      <c r="C343" s="134"/>
      <c r="D343" s="93"/>
      <c r="E343" s="123"/>
      <c r="F343" s="106"/>
    </row>
    <row r="344" spans="1:6" x14ac:dyDescent="0.2">
      <c r="A344" s="91"/>
      <c r="B344" s="95"/>
      <c r="C344" s="79"/>
      <c r="D344" s="93"/>
      <c r="E344" s="123"/>
      <c r="F344" s="106"/>
    </row>
    <row r="345" spans="1:6" x14ac:dyDescent="0.2">
      <c r="A345" s="91"/>
      <c r="B345" s="69"/>
      <c r="C345" s="93"/>
      <c r="D345" s="93"/>
      <c r="E345" s="123"/>
      <c r="F345" s="106"/>
    </row>
    <row r="346" spans="1:6" x14ac:dyDescent="0.2">
      <c r="A346" s="80" t="s">
        <v>885</v>
      </c>
      <c r="B346" s="139" t="s">
        <v>886</v>
      </c>
      <c r="C346" s="79" t="s">
        <v>127</v>
      </c>
      <c r="D346" s="534">
        <v>1</v>
      </c>
      <c r="E346" s="123"/>
      <c r="F346" s="106">
        <f>$D346*E346</f>
        <v>0</v>
      </c>
    </row>
    <row r="347" spans="1:6" x14ac:dyDescent="0.2">
      <c r="A347" s="91"/>
      <c r="B347" s="92" t="s">
        <v>149</v>
      </c>
      <c r="C347" s="134"/>
      <c r="D347" s="93"/>
      <c r="E347" s="123"/>
      <c r="F347" s="106"/>
    </row>
    <row r="348" spans="1:6" s="89" customFormat="1" x14ac:dyDescent="0.2">
      <c r="A348" s="91"/>
      <c r="B348" s="95"/>
      <c r="C348" s="79"/>
      <c r="D348" s="93"/>
      <c r="E348" s="123"/>
      <c r="F348" s="106"/>
    </row>
    <row r="349" spans="1:6" s="89" customFormat="1" x14ac:dyDescent="0.2">
      <c r="A349" s="91"/>
      <c r="B349" s="69"/>
      <c r="C349" s="79"/>
      <c r="D349" s="93"/>
      <c r="E349" s="123"/>
      <c r="F349" s="106">
        <f>SUM(F314:F348)</f>
        <v>0</v>
      </c>
    </row>
    <row r="350" spans="1:6" s="89" customFormat="1" x14ac:dyDescent="0.2">
      <c r="A350" s="91">
        <v>15860</v>
      </c>
      <c r="B350" s="168" t="s">
        <v>887</v>
      </c>
      <c r="C350" s="79"/>
      <c r="D350" s="93"/>
      <c r="E350" s="123"/>
      <c r="F350" s="106"/>
    </row>
    <row r="351" spans="1:6" s="89" customFormat="1" x14ac:dyDescent="0.2">
      <c r="A351" s="91"/>
      <c r="B351" s="69"/>
      <c r="C351" s="79"/>
      <c r="D351" s="93"/>
      <c r="E351" s="123"/>
      <c r="F351" s="106"/>
    </row>
    <row r="352" spans="1:6" s="89" customFormat="1" x14ac:dyDescent="0.2">
      <c r="A352" s="140">
        <v>15860.1</v>
      </c>
      <c r="B352" s="69" t="s">
        <v>888</v>
      </c>
      <c r="C352" s="79" t="s">
        <v>127</v>
      </c>
      <c r="D352" s="534">
        <v>7</v>
      </c>
      <c r="E352" s="123"/>
      <c r="F352" s="106">
        <f>$D352*E352</f>
        <v>0</v>
      </c>
    </row>
    <row r="353" spans="1:6" s="89" customFormat="1" x14ac:dyDescent="0.2">
      <c r="A353" s="140"/>
      <c r="B353" s="92" t="s">
        <v>149</v>
      </c>
      <c r="C353" s="79"/>
      <c r="D353" s="534"/>
      <c r="E353" s="123"/>
      <c r="F353" s="106"/>
    </row>
    <row r="354" spans="1:6" s="89" customFormat="1" x14ac:dyDescent="0.2">
      <c r="A354" s="140"/>
      <c r="B354" s="95"/>
      <c r="C354" s="79"/>
      <c r="D354" s="534"/>
      <c r="E354" s="123"/>
      <c r="F354" s="106"/>
    </row>
    <row r="355" spans="1:6" s="89" customFormat="1" x14ac:dyDescent="0.2">
      <c r="A355" s="91"/>
      <c r="B355" s="69"/>
      <c r="C355" s="79"/>
      <c r="D355" s="93"/>
      <c r="E355" s="123"/>
      <c r="F355" s="106"/>
    </row>
    <row r="356" spans="1:6" s="89" customFormat="1" x14ac:dyDescent="0.2">
      <c r="A356" s="140">
        <v>15860.2</v>
      </c>
      <c r="B356" s="69" t="s">
        <v>889</v>
      </c>
      <c r="C356" s="79" t="s">
        <v>127</v>
      </c>
      <c r="D356" s="534">
        <v>7</v>
      </c>
      <c r="E356" s="123"/>
      <c r="F356" s="106">
        <f>$D356*E356</f>
        <v>0</v>
      </c>
    </row>
    <row r="357" spans="1:6" s="89" customFormat="1" x14ac:dyDescent="0.2">
      <c r="A357" s="140"/>
      <c r="B357" s="92" t="s">
        <v>149</v>
      </c>
      <c r="C357" s="79"/>
      <c r="D357" s="534"/>
      <c r="E357" s="123"/>
      <c r="F357" s="106"/>
    </row>
    <row r="358" spans="1:6" s="89" customFormat="1" x14ac:dyDescent="0.2">
      <c r="A358" s="140"/>
      <c r="B358" s="95"/>
      <c r="C358" s="79"/>
      <c r="D358" s="534"/>
      <c r="E358" s="123"/>
      <c r="F358" s="106"/>
    </row>
    <row r="359" spans="1:6" s="89" customFormat="1" x14ac:dyDescent="0.2">
      <c r="A359" s="91"/>
      <c r="B359" s="69"/>
      <c r="C359" s="79"/>
      <c r="D359" s="93"/>
      <c r="E359" s="123"/>
      <c r="F359" s="106"/>
    </row>
    <row r="360" spans="1:6" s="89" customFormat="1" x14ac:dyDescent="0.2">
      <c r="A360" s="140">
        <v>15860.3</v>
      </c>
      <c r="B360" s="69" t="s">
        <v>890</v>
      </c>
      <c r="C360" s="79" t="s">
        <v>127</v>
      </c>
      <c r="D360" s="534">
        <v>7</v>
      </c>
      <c r="E360" s="123"/>
      <c r="F360" s="106">
        <f>$D360*E360</f>
        <v>0</v>
      </c>
    </row>
    <row r="361" spans="1:6" s="89" customFormat="1" x14ac:dyDescent="0.2">
      <c r="A361" s="140"/>
      <c r="B361" s="92" t="s">
        <v>149</v>
      </c>
      <c r="C361" s="79"/>
      <c r="D361" s="534"/>
      <c r="E361" s="123"/>
      <c r="F361" s="106"/>
    </row>
    <row r="362" spans="1:6" s="89" customFormat="1" x14ac:dyDescent="0.2">
      <c r="A362" s="140"/>
      <c r="B362" s="95"/>
      <c r="C362" s="79"/>
      <c r="D362" s="534"/>
      <c r="E362" s="123"/>
      <c r="F362" s="106"/>
    </row>
    <row r="363" spans="1:6" s="89" customFormat="1" x14ac:dyDescent="0.2">
      <c r="A363" s="91"/>
      <c r="B363" s="69"/>
      <c r="C363" s="79"/>
      <c r="D363" s="93"/>
      <c r="E363" s="123"/>
      <c r="F363" s="106"/>
    </row>
    <row r="364" spans="1:6" s="89" customFormat="1" x14ac:dyDescent="0.2">
      <c r="A364" s="91"/>
      <c r="B364" s="62"/>
      <c r="C364" s="79"/>
      <c r="D364" s="93"/>
      <c r="E364" s="123"/>
      <c r="F364" s="106"/>
    </row>
    <row r="365" spans="1:6" x14ac:dyDescent="0.2">
      <c r="A365" s="105">
        <v>15950</v>
      </c>
      <c r="B365" s="88" t="s">
        <v>727</v>
      </c>
      <c r="C365" s="79"/>
      <c r="D365" s="71"/>
      <c r="E365" s="106"/>
      <c r="F365" s="106">
        <f t="shared" ref="F365:F370" si="24">$D365*E365</f>
        <v>0</v>
      </c>
    </row>
    <row r="366" spans="1:6" s="61" customFormat="1" x14ac:dyDescent="0.2">
      <c r="A366" s="107"/>
      <c r="B366" s="63"/>
      <c r="C366" s="79"/>
      <c r="D366" s="71"/>
      <c r="E366" s="106"/>
      <c r="F366" s="106">
        <f t="shared" si="24"/>
        <v>0</v>
      </c>
    </row>
    <row r="367" spans="1:6" s="61" customFormat="1" x14ac:dyDescent="0.2">
      <c r="A367" s="80">
        <v>15950.1</v>
      </c>
      <c r="B367" s="108" t="s">
        <v>728</v>
      </c>
      <c r="C367" s="109" t="s">
        <v>132</v>
      </c>
      <c r="D367" s="79">
        <v>1</v>
      </c>
      <c r="E367" s="123"/>
      <c r="F367" s="106">
        <f>$D367*E367</f>
        <v>0</v>
      </c>
    </row>
    <row r="368" spans="1:6" s="89" customFormat="1" x14ac:dyDescent="0.2">
      <c r="A368" s="91"/>
      <c r="B368" s="92" t="s">
        <v>149</v>
      </c>
      <c r="C368" s="93"/>
      <c r="D368" s="498"/>
      <c r="E368" s="61"/>
      <c r="F368" s="106">
        <f t="shared" si="24"/>
        <v>0</v>
      </c>
    </row>
    <row r="369" spans="1:6" x14ac:dyDescent="0.2">
      <c r="A369" s="91"/>
      <c r="B369" s="95"/>
      <c r="C369" s="93"/>
      <c r="D369" s="498"/>
      <c r="E369" s="61"/>
      <c r="F369" s="106">
        <f t="shared" si="24"/>
        <v>0</v>
      </c>
    </row>
    <row r="370" spans="1:6" x14ac:dyDescent="0.2">
      <c r="A370" s="107"/>
      <c r="B370" s="63"/>
      <c r="C370" s="79"/>
      <c r="D370" s="71"/>
      <c r="E370" s="106"/>
      <c r="F370" s="106">
        <f t="shared" si="24"/>
        <v>0</v>
      </c>
    </row>
    <row r="374" spans="1:6" x14ac:dyDescent="0.2">
      <c r="F374" s="141">
        <f>SUM(F351:F373)</f>
        <v>0</v>
      </c>
    </row>
  </sheetData>
  <sheetProtection algorithmName="SHA-512" hashValue="phx+Le7xGy+Qp7bRxZOlhmJ/QIZDW82icU6XUfJDPj4Ns/oyypWa3XmFuKy8qPUcGlsJbNmxjLYSuOEBVs717g==" saltValue="PCWUg7Zy7lEezPWv7Hx7Sw==" spinCount="100000" sheet="1" objects="1" scenarios="1"/>
  <mergeCells count="16">
    <mergeCell ref="E76:F78"/>
    <mergeCell ref="E80:F82"/>
    <mergeCell ref="E84:F86"/>
    <mergeCell ref="E88:F90"/>
    <mergeCell ref="E52:F54"/>
    <mergeCell ref="E56:F58"/>
    <mergeCell ref="E60:F62"/>
    <mergeCell ref="E64:F66"/>
    <mergeCell ref="E68:F70"/>
    <mergeCell ref="E72:F74"/>
    <mergeCell ref="E48:F50"/>
    <mergeCell ref="E28:F30"/>
    <mergeCell ref="E32:F34"/>
    <mergeCell ref="E36:F38"/>
    <mergeCell ref="E40:F42"/>
    <mergeCell ref="E44:F46"/>
  </mergeCells>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15.2.&amp;P&amp;R&amp;12Carried to Collection ____________ &amp;10
Date: &amp;D</oddFooter>
  </headerFooter>
  <rowBreaks count="9" manualBreakCount="9">
    <brk id="23" max="16383" man="1"/>
    <brk id="92" max="16383" man="1"/>
    <brk id="116" max="16383" man="1"/>
    <brk id="160" max="16383" man="1"/>
    <brk id="204" max="16383" man="1"/>
    <brk id="243" max="16383" man="1"/>
    <brk id="283" max="16383" man="1"/>
    <brk id="310" max="16383" man="1"/>
    <brk id="349"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showZeros="0" zoomScaleNormal="100" zoomScaleSheetLayoutView="100" workbookViewId="0"/>
  </sheetViews>
  <sheetFormatPr defaultRowHeight="12.75" x14ac:dyDescent="0.2"/>
  <cols>
    <col min="1" max="1" width="10.33203125" style="524" customWidth="1"/>
    <col min="2" max="2" width="48.83203125" style="446" customWidth="1"/>
    <col min="3" max="3" width="6.33203125" style="477" customWidth="1"/>
    <col min="4" max="4" width="10.83203125" style="447" customWidth="1"/>
    <col min="5" max="5" width="1" style="478" customWidth="1"/>
    <col min="6" max="6" width="21.6640625" style="478" customWidth="1"/>
    <col min="7" max="16384" width="9.33203125" style="116"/>
  </cols>
  <sheetData>
    <row r="1" spans="1:6" s="39" customFormat="1" x14ac:dyDescent="0.2">
      <c r="A1" s="255">
        <f>'Table of Contents'!A1</f>
        <v>0</v>
      </c>
      <c r="B1" s="82"/>
      <c r="C1" s="412"/>
      <c r="D1" s="412"/>
      <c r="E1" s="413"/>
      <c r="F1" s="413"/>
    </row>
    <row r="2" spans="1:6" s="39" customFormat="1" x14ac:dyDescent="0.2">
      <c r="A2" s="255">
        <f>'Table of Contents'!A2</f>
        <v>0</v>
      </c>
      <c r="B2" s="82"/>
      <c r="C2" s="412"/>
      <c r="D2" s="412"/>
      <c r="E2" s="413"/>
      <c r="F2" s="413"/>
    </row>
    <row r="3" spans="1:6" s="39" customFormat="1" x14ac:dyDescent="0.2">
      <c r="A3" s="255">
        <f>'Table of Contents'!A3</f>
        <v>0</v>
      </c>
      <c r="B3" s="82"/>
      <c r="C3" s="412"/>
      <c r="D3" s="412"/>
      <c r="E3" s="413"/>
      <c r="F3" s="413"/>
    </row>
    <row r="4" spans="1:6" s="42" customFormat="1" x14ac:dyDescent="0.2">
      <c r="A4" s="261">
        <f>'Table of Contents'!A4</f>
        <v>0</v>
      </c>
      <c r="B4" s="84"/>
      <c r="C4" s="416"/>
      <c r="D4" s="416"/>
      <c r="E4" s="416"/>
      <c r="F4" s="416"/>
    </row>
    <row r="5" spans="1:6" s="42" customFormat="1" x14ac:dyDescent="0.2">
      <c r="A5" s="265" t="str">
        <f>'15.2 - HVAC Works'!A5</f>
        <v>LEBANESE RED CROSS</v>
      </c>
      <c r="B5" s="418"/>
      <c r="C5" s="483"/>
      <c r="D5" s="484"/>
      <c r="E5" s="504"/>
      <c r="F5" s="452" t="str">
        <f>'15.2 - HVAC Works'!F5</f>
        <v>Bill of Quantities</v>
      </c>
    </row>
    <row r="6" spans="1:6" s="42" customFormat="1" x14ac:dyDescent="0.2">
      <c r="A6" s="271" t="str">
        <f>'15.2 - HVAC Works'!A6</f>
        <v>BTS ANTELIAS</v>
      </c>
      <c r="B6" s="423"/>
      <c r="C6" s="423"/>
      <c r="D6" s="424"/>
      <c r="E6" s="425"/>
      <c r="F6" s="427" t="str">
        <f>'15.2 - HVAC Works'!F6</f>
        <v>Division 15: Mechanical</v>
      </c>
    </row>
    <row r="7" spans="1:6" s="42" customFormat="1" x14ac:dyDescent="0.2">
      <c r="A7" s="271" t="str">
        <f>'15.2 - HVAC Works'!A7</f>
        <v>LEBANON</v>
      </c>
      <c r="B7" s="423"/>
      <c r="C7" s="423"/>
      <c r="D7" s="424"/>
      <c r="E7" s="425"/>
      <c r="F7" s="427" t="str">
        <f>'15.2 - HVAC Works'!F7</f>
        <v>15.2: HVAC Works</v>
      </c>
    </row>
    <row r="8" spans="1:6" s="42" customFormat="1" x14ac:dyDescent="0.2">
      <c r="A8" s="276">
        <f>'15.2 - HVAC Works'!A8</f>
        <v>0</v>
      </c>
      <c r="B8" s="428"/>
      <c r="C8" s="428"/>
      <c r="D8" s="429"/>
      <c r="E8" s="430"/>
      <c r="F8" s="431">
        <f>'15.2 - HVAC Works'!F8</f>
        <v>0</v>
      </c>
    </row>
    <row r="9" spans="1:6" s="115" customFormat="1" x14ac:dyDescent="0.2">
      <c r="A9" s="505"/>
      <c r="B9" s="506"/>
      <c r="C9" s="507"/>
      <c r="D9" s="508"/>
      <c r="E9" s="509"/>
      <c r="F9" s="509"/>
    </row>
    <row r="10" spans="1:6" ht="15.75" x14ac:dyDescent="0.2">
      <c r="A10" s="435" t="s">
        <v>26</v>
      </c>
      <c r="B10" s="435"/>
      <c r="C10" s="435"/>
      <c r="D10" s="435"/>
      <c r="E10" s="435"/>
      <c r="F10" s="435"/>
    </row>
    <row r="11" spans="1:6" s="61" customFormat="1" x14ac:dyDescent="0.2">
      <c r="A11" s="510"/>
      <c r="B11" s="511"/>
      <c r="C11" s="437"/>
      <c r="D11" s="438"/>
      <c r="E11" s="512"/>
      <c r="F11" s="512"/>
    </row>
    <row r="12" spans="1:6" s="61" customFormat="1" ht="20.25" x14ac:dyDescent="0.2">
      <c r="A12" s="513" t="s">
        <v>221</v>
      </c>
      <c r="B12" s="511"/>
      <c r="C12" s="514"/>
      <c r="D12" s="515" t="s">
        <v>190</v>
      </c>
      <c r="E12" s="516" t="s">
        <v>891</v>
      </c>
      <c r="F12" s="377" t="str">
        <f>Summary!$G$12</f>
        <v>Amount (US $)</v>
      </c>
    </row>
    <row r="13" spans="1:6" s="61" customFormat="1" x14ac:dyDescent="0.2">
      <c r="A13" s="517"/>
      <c r="B13" s="512"/>
      <c r="C13" s="498"/>
      <c r="D13" s="498"/>
      <c r="E13" s="498"/>
      <c r="F13" s="512"/>
    </row>
    <row r="14" spans="1:6" s="61" customFormat="1" ht="16.5" x14ac:dyDescent="0.2">
      <c r="A14" s="517" t="str">
        <f t="shared" ref="A14:A24" si="0">$E$12&amp;E14&amp;" "&amp;$D$12</f>
        <v>15.2.1 ……………………………………………………………………………………….……………………………………………………………………………………….</v>
      </c>
      <c r="B14" s="511"/>
      <c r="C14" s="518"/>
      <c r="D14" s="519"/>
      <c r="E14" s="520">
        <f t="shared" ref="E14:E24" si="1">E13+1</f>
        <v>1</v>
      </c>
      <c r="F14" s="521">
        <f>'15.2 - HVAC Works'!F23</f>
        <v>0</v>
      </c>
    </row>
    <row r="15" spans="1:6" s="61" customFormat="1" ht="16.5" x14ac:dyDescent="0.2">
      <c r="A15" s="517" t="str">
        <f t="shared" si="0"/>
        <v>15.2.2 ……………………………………………………………………………………….……………………………………………………………………………………….</v>
      </c>
      <c r="B15" s="511"/>
      <c r="C15" s="518"/>
      <c r="D15" s="519"/>
      <c r="E15" s="520">
        <f t="shared" si="1"/>
        <v>2</v>
      </c>
      <c r="F15" s="521" t="str">
        <f>'15.2 - HVAC Works'!F71</f>
        <v>Included</v>
      </c>
    </row>
    <row r="16" spans="1:6" s="61" customFormat="1" ht="16.5" x14ac:dyDescent="0.2">
      <c r="A16" s="517" t="str">
        <f t="shared" si="0"/>
        <v>15.2.3 ……………………………………………………………………………………….……………………………………………………………………………………….</v>
      </c>
      <c r="B16" s="511"/>
      <c r="C16" s="518"/>
      <c r="D16" s="519"/>
      <c r="E16" s="520">
        <f t="shared" si="1"/>
        <v>3</v>
      </c>
      <c r="F16" s="521" t="str">
        <f>'15.2 - HVAC Works'!F92</f>
        <v>Included</v>
      </c>
    </row>
    <row r="17" spans="1:6" s="61" customFormat="1" ht="16.5" x14ac:dyDescent="0.2">
      <c r="A17" s="517" t="str">
        <f t="shared" si="0"/>
        <v>15.2.4 ……………………………………………………………………………………….……………………………………………………………………………………….</v>
      </c>
      <c r="B17" s="511"/>
      <c r="C17" s="518"/>
      <c r="D17" s="519"/>
      <c r="E17" s="520">
        <f t="shared" si="1"/>
        <v>4</v>
      </c>
      <c r="F17" s="521">
        <f>'15.2 - HVAC Works'!F116</f>
        <v>0</v>
      </c>
    </row>
    <row r="18" spans="1:6" s="61" customFormat="1" ht="16.5" x14ac:dyDescent="0.2">
      <c r="A18" s="517" t="str">
        <f t="shared" si="0"/>
        <v>15.2.5 ……………………………………………………………………………………….……………………………………………………………………………………….</v>
      </c>
      <c r="B18" s="511"/>
      <c r="C18" s="518"/>
      <c r="D18" s="519"/>
      <c r="E18" s="520">
        <f t="shared" si="1"/>
        <v>5</v>
      </c>
      <c r="F18" s="521">
        <f>'15.2 - HVAC Works'!F160</f>
        <v>0</v>
      </c>
    </row>
    <row r="19" spans="1:6" s="61" customFormat="1" ht="16.5" x14ac:dyDescent="0.2">
      <c r="A19" s="517" t="str">
        <f t="shared" si="0"/>
        <v>15.2.6 ……………………………………………………………………………………….……………………………………………………………………………………….</v>
      </c>
      <c r="B19" s="511"/>
      <c r="C19" s="518"/>
      <c r="D19" s="519"/>
      <c r="E19" s="520">
        <f t="shared" si="1"/>
        <v>6</v>
      </c>
      <c r="F19" s="521">
        <f>'15.2 - HVAC Works'!F204</f>
        <v>0</v>
      </c>
    </row>
    <row r="20" spans="1:6" s="61" customFormat="1" ht="16.5" x14ac:dyDescent="0.2">
      <c r="A20" s="517" t="str">
        <f t="shared" si="0"/>
        <v>15.2.7 ……………………………………………………………………………………….……………………………………………………………………………………….</v>
      </c>
      <c r="B20" s="511"/>
      <c r="C20" s="518"/>
      <c r="D20" s="519"/>
      <c r="E20" s="520">
        <f t="shared" si="1"/>
        <v>7</v>
      </c>
      <c r="F20" s="521">
        <f>'15.2 - HVAC Works'!F243</f>
        <v>0</v>
      </c>
    </row>
    <row r="21" spans="1:6" s="61" customFormat="1" ht="16.5" x14ac:dyDescent="0.2">
      <c r="A21" s="517" t="str">
        <f t="shared" si="0"/>
        <v>15.2.8 ……………………………………………………………………………………….……………………………………………………………………………………….</v>
      </c>
      <c r="B21" s="511"/>
      <c r="C21" s="518"/>
      <c r="D21" s="519"/>
      <c r="E21" s="520">
        <f t="shared" si="1"/>
        <v>8</v>
      </c>
      <c r="F21" s="521">
        <f>'15.2 - HVAC Works'!F283</f>
        <v>0</v>
      </c>
    </row>
    <row r="22" spans="1:6" s="61" customFormat="1" ht="16.5" x14ac:dyDescent="0.2">
      <c r="A22" s="517" t="str">
        <f t="shared" si="0"/>
        <v>15.2.9 ……………………………………………………………………………………….……………………………………………………………………………………….</v>
      </c>
      <c r="B22" s="511"/>
      <c r="C22" s="518"/>
      <c r="D22" s="519"/>
      <c r="E22" s="520">
        <f t="shared" si="1"/>
        <v>9</v>
      </c>
      <c r="F22" s="521">
        <f>'15.2 - HVAC Works'!F310</f>
        <v>0</v>
      </c>
    </row>
    <row r="23" spans="1:6" s="61" customFormat="1" ht="16.5" x14ac:dyDescent="0.2">
      <c r="A23" s="517" t="str">
        <f t="shared" si="0"/>
        <v>15.2.10 ……………………………………………………………………………………….……………………………………………………………………………………….</v>
      </c>
      <c r="B23" s="511"/>
      <c r="C23" s="518"/>
      <c r="D23" s="519"/>
      <c r="E23" s="520">
        <f t="shared" si="1"/>
        <v>10</v>
      </c>
      <c r="F23" s="521">
        <f>'15.2 - HVAC Works'!F349</f>
        <v>0</v>
      </c>
    </row>
    <row r="24" spans="1:6" s="61" customFormat="1" ht="16.5" x14ac:dyDescent="0.2">
      <c r="A24" s="517" t="str">
        <f t="shared" si="0"/>
        <v>15.2.11 ……………………………………………………………………………………….……………………………………………………………………………………….</v>
      </c>
      <c r="B24" s="511"/>
      <c r="C24" s="518"/>
      <c r="D24" s="519"/>
      <c r="E24" s="520">
        <f t="shared" si="1"/>
        <v>11</v>
      </c>
      <c r="F24" s="521">
        <f>'15.2 - HVAC Works'!F374</f>
        <v>0</v>
      </c>
    </row>
    <row r="25" spans="1:6" s="61" customFormat="1" x14ac:dyDescent="0.2">
      <c r="A25" s="510"/>
      <c r="B25" s="437"/>
      <c r="C25" s="437"/>
      <c r="D25" s="438"/>
      <c r="E25" s="512"/>
      <c r="F25" s="512"/>
    </row>
    <row r="26" spans="1:6" s="61" customFormat="1" x14ac:dyDescent="0.2">
      <c r="A26" s="510"/>
      <c r="B26" s="437"/>
      <c r="C26" s="437"/>
      <c r="D26" s="519"/>
      <c r="E26" s="512"/>
      <c r="F26" s="512"/>
    </row>
    <row r="27" spans="1:6" s="61" customFormat="1" ht="20.25" x14ac:dyDescent="0.2">
      <c r="A27" s="510"/>
      <c r="B27" s="441"/>
      <c r="C27" s="522" t="str">
        <f>"Total Carried to "&amp;'15 - Table of Contents'!A19</f>
        <v>Total Carried to Summary of ''Division 15: Mechanical''</v>
      </c>
      <c r="D27" s="519" t="s">
        <v>32</v>
      </c>
      <c r="E27" s="512"/>
      <c r="F27" s="523">
        <f>SUM(F14:F26)</f>
        <v>0</v>
      </c>
    </row>
    <row r="28" spans="1:6" x14ac:dyDescent="0.2">
      <c r="E28" s="512"/>
      <c r="F28" s="525"/>
    </row>
  </sheetData>
  <sheetProtection algorithmName="SHA-512" hashValue="SoF4ZK+1/kD1K2jksmnNpQlPg6ZZPiTodD6+LoWuFTzyyjzItrP+gTPm5JvIrmPTiwKu8cgJs9IL8laBssRzKw==" saltValue="+qrHtvk1crUCMiDVJC/alg==" spinCount="100000" sheet="1" objects="1" scenarios="1"/>
  <pageMargins left="0.74803149606299202" right="0.55118110236220497" top="0.196850393700787" bottom="0.98425196850393704" header="0.511811023622047" footer="0.511811023622047"/>
  <pageSetup paperSize="9" orientation="portrait" r:id="rId1"/>
  <headerFooter alignWithMargins="0">
    <oddFooter>&amp;L&amp;F&amp;C&amp;"Times New Roman,Bold"&amp;12_________________________________________________________________________________&amp;"Times New Roman,Regular"&amp;10
15.2.&amp;P&amp;RDate: &amp;D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showGridLines="0" showZeros="0" workbookViewId="0"/>
  </sheetViews>
  <sheetFormatPr defaultRowHeight="12.75" x14ac:dyDescent="0.2"/>
  <cols>
    <col min="1" max="1" width="9.33203125" style="476"/>
    <col min="2" max="2" width="9.33203125" style="446"/>
    <col min="3" max="4" width="9.33203125" style="477"/>
    <col min="5" max="6" width="9.33203125" style="478"/>
    <col min="7" max="10" width="9.33203125" style="83"/>
    <col min="11" max="16384" width="9.33203125" style="39"/>
  </cols>
  <sheetData>
    <row r="1" spans="1:10" ht="18.75" x14ac:dyDescent="0.2">
      <c r="A1" s="409" t="str">
        <f>'15 - Table of Contents'!G6</f>
        <v>Division 15: Mechanical</v>
      </c>
      <c r="B1" s="473"/>
      <c r="C1" s="473"/>
      <c r="D1" s="473"/>
      <c r="E1" s="474"/>
      <c r="F1" s="474"/>
      <c r="G1" s="475"/>
      <c r="H1" s="475"/>
      <c r="I1" s="475"/>
      <c r="J1" s="475"/>
    </row>
    <row r="3" spans="1:10" ht="18.75" x14ac:dyDescent="0.2">
      <c r="A3" s="409" t="str">
        <f>'15.3 - Fire Fighting Works'!F7</f>
        <v>15.3: Fire Fighting Works</v>
      </c>
      <c r="B3" s="473"/>
      <c r="C3" s="473"/>
      <c r="D3" s="473"/>
      <c r="E3" s="474"/>
      <c r="F3" s="474"/>
      <c r="G3" s="475"/>
      <c r="H3" s="475"/>
      <c r="I3" s="475"/>
      <c r="J3" s="475"/>
    </row>
  </sheetData>
  <sheetProtection algorithmName="SHA-512" hashValue="+wXcYGN69IYd5mgo4rzybN9e9/o2NkSSwbaGH7l/NYbzpgIPYgT9d7eTo2WHT2ycWswsft0DDhKBWeq/cmAZbQ==" saltValue="J/8z8Mch1g0fTwPaCTLYyg==" spinCount="100000" sheet="1" objects="1" scenarios="1"/>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showGridLines="0" showZeros="0" view="pageBreakPreview" zoomScaleNormal="115" zoomScaleSheetLayoutView="100" workbookViewId="0"/>
  </sheetViews>
  <sheetFormatPr defaultRowHeight="12.75" x14ac:dyDescent="0.2"/>
  <cols>
    <col min="1" max="1" width="10.33203125" style="499" customWidth="1"/>
    <col min="2" max="2" width="48.83203125" style="500" customWidth="1"/>
    <col min="3" max="3" width="6.33203125" style="501" customWidth="1"/>
    <col min="4" max="4" width="10.83203125" style="87" customWidth="1"/>
    <col min="5" max="5" width="9.83203125" style="112" customWidth="1"/>
    <col min="6" max="6" width="12.83203125" style="141" customWidth="1"/>
    <col min="7" max="16384" width="9.33203125" style="113"/>
  </cols>
  <sheetData>
    <row r="1" spans="1:6" s="39" customFormat="1" x14ac:dyDescent="0.2">
      <c r="A1" s="255">
        <f>'Table of Contents'!A1</f>
        <v>0</v>
      </c>
      <c r="B1" s="82"/>
      <c r="C1" s="412"/>
      <c r="D1" s="412"/>
      <c r="E1" s="38"/>
      <c r="F1" s="38"/>
    </row>
    <row r="2" spans="1:6" s="39" customFormat="1" x14ac:dyDescent="0.2">
      <c r="A2" s="255">
        <f>'Table of Contents'!A2</f>
        <v>0</v>
      </c>
      <c r="B2" s="82"/>
      <c r="C2" s="412"/>
      <c r="D2" s="412"/>
      <c r="E2" s="38"/>
      <c r="F2" s="38"/>
    </row>
    <row r="3" spans="1:6" s="39" customFormat="1" x14ac:dyDescent="0.2">
      <c r="A3" s="255">
        <f>'Table of Contents'!A3</f>
        <v>0</v>
      </c>
      <c r="B3" s="82"/>
      <c r="C3" s="412"/>
      <c r="D3" s="412"/>
      <c r="E3" s="38"/>
      <c r="F3" s="38"/>
    </row>
    <row r="4" spans="1:6" s="42" customFormat="1" x14ac:dyDescent="0.2">
      <c r="A4" s="261">
        <f>'Table of Contents'!A4</f>
        <v>0</v>
      </c>
      <c r="B4" s="84"/>
      <c r="C4" s="416"/>
      <c r="D4" s="416"/>
      <c r="E4" s="40"/>
      <c r="F4" s="40"/>
    </row>
    <row r="5" spans="1:6" s="42" customFormat="1" x14ac:dyDescent="0.2">
      <c r="A5" s="265" t="str">
        <f>'Table of Contents'!A5</f>
        <v>LEBANESE RED CROSS</v>
      </c>
      <c r="B5" s="418"/>
      <c r="C5" s="483"/>
      <c r="D5" s="484"/>
      <c r="E5" s="85"/>
      <c r="F5" s="448" t="str">
        <f>'15 - Table of Contents'!G5</f>
        <v>Bill of Quantities</v>
      </c>
    </row>
    <row r="6" spans="1:6" s="42" customFormat="1" x14ac:dyDescent="0.2">
      <c r="A6" s="271" t="str">
        <f>'Table of Contents'!A6</f>
        <v>BTS ANTELIAS</v>
      </c>
      <c r="B6" s="423"/>
      <c r="C6" s="423"/>
      <c r="D6" s="424"/>
      <c r="E6" s="41"/>
      <c r="F6" s="43" t="str">
        <f>'15 - Table of Contents'!G6</f>
        <v>Division 15: Mechanical</v>
      </c>
    </row>
    <row r="7" spans="1:6" s="42" customFormat="1" x14ac:dyDescent="0.2">
      <c r="A7" s="271" t="str">
        <f>'Table of Contents'!A7</f>
        <v>LEBANON</v>
      </c>
      <c r="B7" s="423"/>
      <c r="C7" s="423"/>
      <c r="D7" s="424"/>
      <c r="E7" s="41"/>
      <c r="F7" s="43" t="str">
        <f>'15 - Table of Contents'!A18</f>
        <v>15.3: Fire Fighting Works</v>
      </c>
    </row>
    <row r="8" spans="1:6" s="42" customFormat="1" x14ac:dyDescent="0.2">
      <c r="A8" s="271">
        <f>'Table of Contents'!A8</f>
        <v>0</v>
      </c>
      <c r="B8" s="428"/>
      <c r="C8" s="428"/>
      <c r="D8" s="429"/>
      <c r="E8" s="44"/>
      <c r="F8" s="45"/>
    </row>
    <row r="9" spans="1:6" s="116" customFormat="1" x14ac:dyDescent="0.2">
      <c r="A9" s="486" t="s">
        <v>132</v>
      </c>
      <c r="B9" s="487" t="s">
        <v>133</v>
      </c>
      <c r="C9" s="488" t="s">
        <v>134</v>
      </c>
      <c r="D9" s="489" t="s">
        <v>19</v>
      </c>
      <c r="E9" s="86" t="s">
        <v>20</v>
      </c>
      <c r="F9" s="86" t="s">
        <v>197</v>
      </c>
    </row>
    <row r="10" spans="1:6" s="116" customFormat="1" x14ac:dyDescent="0.2">
      <c r="A10" s="490"/>
      <c r="B10" s="491"/>
      <c r="C10" s="492"/>
      <c r="D10" s="493" t="s">
        <v>71</v>
      </c>
      <c r="E10" s="12" t="str">
        <f>Summary!$G$13</f>
        <v>(US $)</v>
      </c>
      <c r="F10" s="12" t="str">
        <f>E10</f>
        <v>(US $)</v>
      </c>
    </row>
    <row r="11" spans="1:6" x14ac:dyDescent="0.2">
      <c r="A11" s="537"/>
      <c r="B11" s="538"/>
      <c r="C11" s="87"/>
      <c r="E11" s="479"/>
      <c r="F11" s="479"/>
    </row>
    <row r="12" spans="1:6" s="61" customFormat="1" x14ac:dyDescent="0.2">
      <c r="A12" s="142">
        <v>15320</v>
      </c>
      <c r="B12" s="88" t="s">
        <v>892</v>
      </c>
      <c r="C12" s="79"/>
      <c r="D12" s="71"/>
      <c r="E12" s="106"/>
      <c r="F12" s="106">
        <f t="shared" ref="F12:F34" si="0">$D12*E12</f>
        <v>0</v>
      </c>
    </row>
    <row r="13" spans="1:6" s="61" customFormat="1" x14ac:dyDescent="0.2">
      <c r="A13" s="80"/>
      <c r="B13" s="64"/>
      <c r="C13" s="79"/>
      <c r="D13" s="71"/>
      <c r="E13" s="106"/>
      <c r="F13" s="106">
        <f t="shared" si="0"/>
        <v>0</v>
      </c>
    </row>
    <row r="14" spans="1:6" s="61" customFormat="1" ht="51" x14ac:dyDescent="0.2">
      <c r="A14" s="107"/>
      <c r="B14" s="63" t="str">
        <f>"Supply and install the following "&amp;B12&amp;", complete including all necessary accessories, all as specified, shown on the drawings, and to the satisfaction of the Engineer."</f>
        <v>Supply and install the following Fire Protection Specialties, complete including all necessary accessories, all as specified, shown on the drawings, and to the satisfaction of the Engineer.</v>
      </c>
      <c r="C14" s="79"/>
      <c r="D14" s="71"/>
      <c r="E14" s="106"/>
      <c r="F14" s="106">
        <f t="shared" si="0"/>
        <v>0</v>
      </c>
    </row>
    <row r="15" spans="1:6" s="61" customFormat="1" x14ac:dyDescent="0.2">
      <c r="A15" s="107"/>
      <c r="B15" s="63"/>
      <c r="C15" s="79"/>
      <c r="D15" s="71"/>
      <c r="E15" s="106"/>
      <c r="F15" s="106">
        <f t="shared" si="0"/>
        <v>0</v>
      </c>
    </row>
    <row r="16" spans="1:6" s="61" customFormat="1" x14ac:dyDescent="0.2">
      <c r="A16" s="80">
        <v>15320.1</v>
      </c>
      <c r="B16" s="64" t="s">
        <v>893</v>
      </c>
      <c r="C16" s="79"/>
      <c r="D16" s="71"/>
      <c r="E16" s="106"/>
      <c r="F16" s="106">
        <f t="shared" si="0"/>
        <v>0</v>
      </c>
    </row>
    <row r="17" spans="1:6" s="61" customFormat="1" x14ac:dyDescent="0.2">
      <c r="A17" s="80"/>
      <c r="B17" s="64"/>
      <c r="C17" s="79"/>
      <c r="D17" s="71"/>
      <c r="E17" s="106"/>
      <c r="F17" s="106">
        <f t="shared" si="0"/>
        <v>0</v>
      </c>
    </row>
    <row r="18" spans="1:6" s="61" customFormat="1" x14ac:dyDescent="0.2">
      <c r="A18" s="80" t="s">
        <v>894</v>
      </c>
      <c r="B18" s="65" t="s">
        <v>895</v>
      </c>
      <c r="C18" s="79" t="s">
        <v>127</v>
      </c>
      <c r="D18" s="71">
        <v>9</v>
      </c>
      <c r="E18" s="106"/>
      <c r="F18" s="106">
        <f t="shared" si="0"/>
        <v>0</v>
      </c>
    </row>
    <row r="19" spans="1:6" s="61" customFormat="1" x14ac:dyDescent="0.2">
      <c r="A19" s="117"/>
      <c r="B19" s="92" t="s">
        <v>149</v>
      </c>
      <c r="C19" s="71"/>
      <c r="D19" s="71"/>
      <c r="E19" s="106"/>
      <c r="F19" s="106">
        <f t="shared" si="0"/>
        <v>0</v>
      </c>
    </row>
    <row r="20" spans="1:6" x14ac:dyDescent="0.2">
      <c r="A20" s="91"/>
      <c r="B20" s="95"/>
      <c r="C20" s="93"/>
      <c r="D20" s="93"/>
      <c r="E20" s="123"/>
      <c r="F20" s="106">
        <f t="shared" si="0"/>
        <v>0</v>
      </c>
    </row>
    <row r="21" spans="1:6" x14ac:dyDescent="0.2">
      <c r="A21" s="91"/>
      <c r="B21" s="69"/>
      <c r="C21" s="93"/>
      <c r="D21" s="93"/>
      <c r="E21" s="123"/>
      <c r="F21" s="106"/>
    </row>
    <row r="22" spans="1:6" x14ac:dyDescent="0.2">
      <c r="A22" s="80" t="s">
        <v>896</v>
      </c>
      <c r="B22" s="65" t="s">
        <v>897</v>
      </c>
      <c r="C22" s="79" t="s">
        <v>127</v>
      </c>
      <c r="D22" s="71">
        <v>16</v>
      </c>
      <c r="E22" s="123"/>
      <c r="F22" s="106">
        <f t="shared" si="0"/>
        <v>0</v>
      </c>
    </row>
    <row r="23" spans="1:6" x14ac:dyDescent="0.2">
      <c r="A23" s="117"/>
      <c r="B23" s="92" t="s">
        <v>149</v>
      </c>
      <c r="C23" s="71"/>
      <c r="D23" s="71"/>
      <c r="E23" s="123"/>
      <c r="F23" s="106"/>
    </row>
    <row r="24" spans="1:6" s="61" customFormat="1" x14ac:dyDescent="0.2">
      <c r="A24" s="91"/>
      <c r="B24" s="95"/>
      <c r="C24" s="93"/>
      <c r="D24" s="93"/>
      <c r="E24" s="106"/>
      <c r="F24" s="106">
        <f t="shared" si="0"/>
        <v>0</v>
      </c>
    </row>
    <row r="25" spans="1:6" s="61" customFormat="1" x14ac:dyDescent="0.2">
      <c r="A25" s="91"/>
      <c r="B25" s="69"/>
      <c r="C25" s="93"/>
      <c r="D25" s="93"/>
      <c r="E25" s="106"/>
      <c r="F25" s="106"/>
    </row>
    <row r="26" spans="1:6" x14ac:dyDescent="0.2">
      <c r="A26" s="91"/>
      <c r="B26" s="69"/>
      <c r="C26" s="93"/>
      <c r="D26" s="93"/>
      <c r="E26" s="123"/>
      <c r="F26" s="106"/>
    </row>
    <row r="27" spans="1:6" x14ac:dyDescent="0.2">
      <c r="A27" s="539">
        <v>15355</v>
      </c>
      <c r="B27" s="143" t="s">
        <v>898</v>
      </c>
      <c r="F27" s="106">
        <f t="shared" si="0"/>
        <v>0</v>
      </c>
    </row>
    <row r="28" spans="1:6" x14ac:dyDescent="0.2">
      <c r="A28" s="91"/>
      <c r="B28" s="69"/>
      <c r="C28" s="93"/>
      <c r="D28" s="93"/>
      <c r="E28" s="123"/>
      <c r="F28" s="106">
        <f t="shared" si="0"/>
        <v>0</v>
      </c>
    </row>
    <row r="29" spans="1:6" s="61" customFormat="1" x14ac:dyDescent="0.2">
      <c r="A29" s="144">
        <f>A27+0.1</f>
        <v>15355.1</v>
      </c>
      <c r="B29" s="64" t="s">
        <v>899</v>
      </c>
      <c r="C29" s="79"/>
      <c r="D29" s="71"/>
      <c r="E29" s="106"/>
      <c r="F29" s="106">
        <f t="shared" si="0"/>
        <v>0</v>
      </c>
    </row>
    <row r="30" spans="1:6" ht="63.75" x14ac:dyDescent="0.2">
      <c r="B30" s="500" t="s">
        <v>900</v>
      </c>
      <c r="F30" s="106">
        <f t="shared" si="0"/>
        <v>0</v>
      </c>
    </row>
    <row r="31" spans="1:6" ht="25.5" x14ac:dyDescent="0.2">
      <c r="A31" s="80" t="s">
        <v>901</v>
      </c>
      <c r="B31" s="500" t="s">
        <v>902</v>
      </c>
      <c r="C31" s="71" t="s">
        <v>201</v>
      </c>
      <c r="D31" s="79">
        <v>2</v>
      </c>
      <c r="E31" s="123"/>
      <c r="F31" s="106">
        <f t="shared" si="0"/>
        <v>0</v>
      </c>
    </row>
    <row r="32" spans="1:6" x14ac:dyDescent="0.2">
      <c r="B32" s="92" t="s">
        <v>181</v>
      </c>
      <c r="F32" s="106">
        <f t="shared" si="0"/>
        <v>0</v>
      </c>
    </row>
    <row r="33" spans="2:6" x14ac:dyDescent="0.2">
      <c r="B33" s="95"/>
      <c r="F33" s="106">
        <f t="shared" si="0"/>
        <v>0</v>
      </c>
    </row>
    <row r="34" spans="2:6" x14ac:dyDescent="0.2">
      <c r="B34" s="64"/>
      <c r="F34" s="106">
        <f t="shared" si="0"/>
        <v>0</v>
      </c>
    </row>
    <row r="36" spans="2:6" x14ac:dyDescent="0.2">
      <c r="F36" s="106">
        <f>SUM(F12:F33)</f>
        <v>0</v>
      </c>
    </row>
  </sheetData>
  <sheetProtection algorithmName="SHA-512" hashValue="Qw92nQHtwLelQYyEh4i7x4aagnRtQ4opDP9ff0a0nkgH9M6sqbfTTVRqPj8MZVKdev4/UC20RDduoapeS8Ny9w==" saltValue="um7zQSD3j1OsRL7snJ7QgA==" spinCount="100000" sheet="1" objects="1" scenarios="1"/>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15.3.&amp;P&amp;R&amp;12Carried to Collection ____________ &amp;10
Date: &amp;D</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showZeros="0" zoomScaleNormal="100" zoomScaleSheetLayoutView="100" workbookViewId="0"/>
  </sheetViews>
  <sheetFormatPr defaultRowHeight="12.75" x14ac:dyDescent="0.2"/>
  <cols>
    <col min="1" max="1" width="10.33203125" style="524" customWidth="1"/>
    <col min="2" max="2" width="48.83203125" style="446" customWidth="1"/>
    <col min="3" max="3" width="6.33203125" style="477" customWidth="1"/>
    <col min="4" max="4" width="10.83203125" style="447" customWidth="1"/>
    <col min="5" max="5" width="1" style="478" customWidth="1"/>
    <col min="6" max="6" width="21.6640625" style="478" customWidth="1"/>
    <col min="7" max="16384" width="9.33203125" style="116"/>
  </cols>
  <sheetData>
    <row r="1" spans="1:6" s="39" customFormat="1" x14ac:dyDescent="0.2">
      <c r="A1" s="255">
        <f>'Table of Contents'!A1</f>
        <v>0</v>
      </c>
      <c r="B1" s="82"/>
      <c r="C1" s="412"/>
      <c r="D1" s="412"/>
      <c r="E1" s="413"/>
      <c r="F1" s="413"/>
    </row>
    <row r="2" spans="1:6" s="39" customFormat="1" x14ac:dyDescent="0.2">
      <c r="A2" s="255">
        <f>'Table of Contents'!A2</f>
        <v>0</v>
      </c>
      <c r="B2" s="82"/>
      <c r="C2" s="412"/>
      <c r="D2" s="412"/>
      <c r="E2" s="413"/>
      <c r="F2" s="413"/>
    </row>
    <row r="3" spans="1:6" s="39" customFormat="1" x14ac:dyDescent="0.2">
      <c r="A3" s="255">
        <f>'Table of Contents'!A3</f>
        <v>0</v>
      </c>
      <c r="B3" s="82"/>
      <c r="C3" s="412"/>
      <c r="D3" s="412"/>
      <c r="E3" s="413"/>
      <c r="F3" s="413"/>
    </row>
    <row r="4" spans="1:6" s="42" customFormat="1" x14ac:dyDescent="0.2">
      <c r="A4" s="261">
        <f>'Table of Contents'!A4</f>
        <v>0</v>
      </c>
      <c r="B4" s="84"/>
      <c r="C4" s="416"/>
      <c r="D4" s="416"/>
      <c r="E4" s="416"/>
      <c r="F4" s="416"/>
    </row>
    <row r="5" spans="1:6" s="42" customFormat="1" x14ac:dyDescent="0.2">
      <c r="A5" s="265" t="str">
        <f>'15.3 - Fire Fighting Works'!A5</f>
        <v>LEBANESE RED CROSS</v>
      </c>
      <c r="B5" s="418"/>
      <c r="C5" s="483"/>
      <c r="D5" s="484"/>
      <c r="E5" s="504"/>
      <c r="F5" s="452" t="str">
        <f>'15.3 - Fire Fighting Works'!F5</f>
        <v>Bill of Quantities</v>
      </c>
    </row>
    <row r="6" spans="1:6" s="42" customFormat="1" x14ac:dyDescent="0.2">
      <c r="A6" s="271" t="str">
        <f>'15.3 - Fire Fighting Works'!A6</f>
        <v>BTS ANTELIAS</v>
      </c>
      <c r="B6" s="423"/>
      <c r="C6" s="423"/>
      <c r="D6" s="424"/>
      <c r="E6" s="425"/>
      <c r="F6" s="427" t="str">
        <f>'15.3 - Fire Fighting Works'!F6</f>
        <v>Division 15: Mechanical</v>
      </c>
    </row>
    <row r="7" spans="1:6" s="42" customFormat="1" x14ac:dyDescent="0.2">
      <c r="A7" s="271" t="str">
        <f>'15.3 - Fire Fighting Works'!A7</f>
        <v>LEBANON</v>
      </c>
      <c r="B7" s="423"/>
      <c r="C7" s="423"/>
      <c r="D7" s="424"/>
      <c r="E7" s="425"/>
      <c r="F7" s="427" t="str">
        <f>'15.3 - Fire Fighting Works'!F7</f>
        <v>15.3: Fire Fighting Works</v>
      </c>
    </row>
    <row r="8" spans="1:6" s="42" customFormat="1" x14ac:dyDescent="0.2">
      <c r="A8" s="276">
        <f>'15.3 - Fire Fighting Works'!A8</f>
        <v>0</v>
      </c>
      <c r="B8" s="428"/>
      <c r="C8" s="428"/>
      <c r="D8" s="429"/>
      <c r="E8" s="430"/>
      <c r="F8" s="431">
        <f>'15.3 - Fire Fighting Works'!F8</f>
        <v>0</v>
      </c>
    </row>
    <row r="9" spans="1:6" s="115" customFormat="1" x14ac:dyDescent="0.2">
      <c r="A9" s="505"/>
      <c r="B9" s="506"/>
      <c r="C9" s="507"/>
      <c r="D9" s="508"/>
      <c r="E9" s="509"/>
      <c r="F9" s="509"/>
    </row>
    <row r="10" spans="1:6" ht="15.75" x14ac:dyDescent="0.2">
      <c r="A10" s="435" t="s">
        <v>26</v>
      </c>
      <c r="B10" s="435"/>
      <c r="C10" s="435"/>
      <c r="D10" s="435"/>
      <c r="E10" s="435"/>
      <c r="F10" s="435"/>
    </row>
    <row r="11" spans="1:6" s="61" customFormat="1" x14ac:dyDescent="0.2">
      <c r="A11" s="510"/>
      <c r="B11" s="511"/>
      <c r="C11" s="437"/>
      <c r="D11" s="438"/>
      <c r="E11" s="512"/>
      <c r="F11" s="512"/>
    </row>
    <row r="12" spans="1:6" s="61" customFormat="1" ht="20.25" x14ac:dyDescent="0.2">
      <c r="A12" s="513" t="s">
        <v>221</v>
      </c>
      <c r="B12" s="511"/>
      <c r="C12" s="514"/>
      <c r="D12" s="515" t="s">
        <v>190</v>
      </c>
      <c r="E12" s="516" t="s">
        <v>903</v>
      </c>
      <c r="F12" s="377" t="str">
        <f>Summary!$G$12</f>
        <v>Amount (US $)</v>
      </c>
    </row>
    <row r="13" spans="1:6" s="61" customFormat="1" x14ac:dyDescent="0.2">
      <c r="A13" s="517"/>
      <c r="B13" s="512"/>
      <c r="C13" s="498"/>
      <c r="D13" s="498"/>
      <c r="E13" s="498"/>
      <c r="F13" s="512"/>
    </row>
    <row r="14" spans="1:6" s="61" customFormat="1" ht="16.5" x14ac:dyDescent="0.2">
      <c r="A14" s="517" t="str">
        <f>$E$12&amp;E14&amp;" "&amp;$D$12</f>
        <v>15.3.1 ……………………………………………………………………………………….……………………………………………………………………………………….</v>
      </c>
      <c r="B14" s="511"/>
      <c r="C14" s="518"/>
      <c r="D14" s="519"/>
      <c r="E14" s="520">
        <f>E13+1</f>
        <v>1</v>
      </c>
      <c r="F14" s="521">
        <f>'15.3 - Fire Fighting Works'!F36</f>
        <v>0</v>
      </c>
    </row>
    <row r="15" spans="1:6" s="61" customFormat="1" x14ac:dyDescent="0.2">
      <c r="A15" s="510"/>
      <c r="B15" s="437"/>
      <c r="C15" s="437"/>
      <c r="D15" s="438"/>
      <c r="E15" s="512"/>
      <c r="F15" s="512"/>
    </row>
    <row r="16" spans="1:6" s="61" customFormat="1" x14ac:dyDescent="0.2">
      <c r="A16" s="510"/>
      <c r="B16" s="437"/>
      <c r="C16" s="437"/>
      <c r="D16" s="519"/>
      <c r="E16" s="512"/>
      <c r="F16" s="512"/>
    </row>
    <row r="17" spans="1:6" s="61" customFormat="1" ht="20.25" x14ac:dyDescent="0.2">
      <c r="A17" s="510"/>
      <c r="B17" s="441"/>
      <c r="C17" s="522" t="str">
        <f>"Total Carried to "&amp;'15 - Table of Contents'!A19</f>
        <v>Total Carried to Summary of ''Division 15: Mechanical''</v>
      </c>
      <c r="D17" s="519" t="s">
        <v>32</v>
      </c>
      <c r="E17" s="512"/>
      <c r="F17" s="523">
        <f>SUM(F14:F16)</f>
        <v>0</v>
      </c>
    </row>
    <row r="18" spans="1:6" x14ac:dyDescent="0.2">
      <c r="E18" s="512"/>
      <c r="F18" s="525"/>
    </row>
  </sheetData>
  <sheetProtection algorithmName="SHA-512" hashValue="9VQ2w9lC48RrtOwCjcHlmWR7JqQJ3KQl9W3H6i+uE/4RNUHdK7U1Mx781lwqCzIH0u302AtI0sgJN/sJBIM2DA==" saltValue="7kvkSpxmv/R9YfZVdrBT3A==" spinCount="100000" sheet="1" objects="1" scenarios="1"/>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15.3.&amp;P&amp;RDate: &amp;D</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showGridLines="0" showZeros="0" workbookViewId="0"/>
  </sheetViews>
  <sheetFormatPr defaultRowHeight="12.75" x14ac:dyDescent="0.2"/>
  <cols>
    <col min="1" max="1" width="9.33203125" style="476"/>
    <col min="2" max="2" width="9.33203125" style="446"/>
    <col min="3" max="4" width="9.33203125" style="477"/>
    <col min="5" max="6" width="9.33203125" style="478"/>
    <col min="7" max="10" width="9.33203125" style="83"/>
    <col min="11" max="16384" width="9.33203125" style="39"/>
  </cols>
  <sheetData>
    <row r="1" spans="1:10" ht="18.75" x14ac:dyDescent="0.2">
      <c r="A1" s="409" t="str">
        <f>'15 - Table of Contents'!G6</f>
        <v>Division 15: Mechanical</v>
      </c>
      <c r="B1" s="473"/>
      <c r="C1" s="473"/>
      <c r="D1" s="473"/>
      <c r="E1" s="474"/>
      <c r="F1" s="474"/>
      <c r="G1" s="475"/>
      <c r="H1" s="475"/>
      <c r="I1" s="475"/>
      <c r="J1" s="475"/>
    </row>
    <row r="3" spans="1:10" ht="18.75" x14ac:dyDescent="0.2">
      <c r="A3" s="409" t="str">
        <f>'15 - Summary'!G7</f>
        <v>Summary</v>
      </c>
      <c r="B3" s="473"/>
      <c r="C3" s="473"/>
      <c r="D3" s="473"/>
      <c r="E3" s="474"/>
      <c r="F3" s="474"/>
      <c r="G3" s="475"/>
      <c r="H3" s="475"/>
      <c r="I3" s="475"/>
      <c r="J3" s="475"/>
    </row>
  </sheetData>
  <sheetProtection algorithmName="SHA-512" hashValue="wlJAyH/b5p/TZUHxrI1DYzPGwU6tkBSDI8vzZ5+fUMYd4NdskXKguxs5GxuPwv9kF6Z9qmG484/mTEo7mvUJJA==" saltValue="CXUfnpNDpPCx6LoJBw8GKg==" spinCount="100000" sheet="1" objects="1" scenarios="1"/>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showZeros="0" workbookViewId="0"/>
  </sheetViews>
  <sheetFormatPr defaultRowHeight="12.75" x14ac:dyDescent="0.2"/>
  <cols>
    <col min="1" max="1" width="10.33203125" style="445" customWidth="1"/>
    <col min="2" max="2" width="48.6640625" style="446" customWidth="1"/>
    <col min="3" max="3" width="5.83203125" style="447" customWidth="1"/>
    <col min="4" max="4" width="4.83203125" style="447" customWidth="1"/>
    <col min="5" max="5" width="6.83203125" style="447" customWidth="1"/>
    <col min="6" max="6" width="1" style="447" customWidth="1"/>
    <col min="7" max="7" width="21.6640625" style="478" customWidth="1"/>
    <col min="8" max="16384" width="9.33203125" style="116"/>
  </cols>
  <sheetData>
    <row r="1" spans="1:7" s="39" customFormat="1" x14ac:dyDescent="0.2">
      <c r="A1" s="255">
        <f>'Table of Contents'!A1</f>
        <v>0</v>
      </c>
      <c r="B1" s="82"/>
      <c r="C1" s="411"/>
      <c r="D1" s="412"/>
      <c r="E1" s="413"/>
      <c r="F1" s="413"/>
      <c r="G1" s="414"/>
    </row>
    <row r="2" spans="1:7" s="39" customFormat="1" x14ac:dyDescent="0.2">
      <c r="A2" s="255">
        <f>'Table of Contents'!A2</f>
        <v>0</v>
      </c>
      <c r="B2" s="82"/>
      <c r="C2" s="411"/>
      <c r="D2" s="412"/>
      <c r="E2" s="413"/>
      <c r="F2" s="413"/>
      <c r="G2" s="414"/>
    </row>
    <row r="3" spans="1:7" s="39" customFormat="1" x14ac:dyDescent="0.2">
      <c r="A3" s="255">
        <f>'Table of Contents'!A3</f>
        <v>0</v>
      </c>
      <c r="B3" s="82"/>
      <c r="C3" s="411"/>
      <c r="D3" s="412"/>
      <c r="E3" s="413"/>
      <c r="F3" s="413"/>
      <c r="G3" s="414"/>
    </row>
    <row r="4" spans="1:7" s="42" customFormat="1" x14ac:dyDescent="0.2">
      <c r="A4" s="261">
        <f>'Table of Contents'!A4</f>
        <v>0</v>
      </c>
      <c r="B4" s="84"/>
      <c r="C4" s="416"/>
      <c r="D4" s="416"/>
      <c r="E4" s="416"/>
      <c r="F4" s="416"/>
      <c r="G4" s="417"/>
    </row>
    <row r="5" spans="1:7" s="42" customFormat="1" x14ac:dyDescent="0.2">
      <c r="A5" s="265" t="str">
        <f>'Table of Contents'!A5</f>
        <v>LEBANESE RED CROSS</v>
      </c>
      <c r="B5" s="418"/>
      <c r="C5" s="483"/>
      <c r="D5" s="483"/>
      <c r="E5" s="484"/>
      <c r="F5" s="504"/>
      <c r="G5" s="452" t="str">
        <f>'15 - Table of Contents'!G5</f>
        <v>Bill of Quantities</v>
      </c>
    </row>
    <row r="6" spans="1:7" s="42" customFormat="1" x14ac:dyDescent="0.2">
      <c r="A6" s="271" t="str">
        <f>'Table of Contents'!A6</f>
        <v>BTS ANTELIAS</v>
      </c>
      <c r="B6" s="423"/>
      <c r="C6" s="423"/>
      <c r="D6" s="423"/>
      <c r="E6" s="424"/>
      <c r="F6" s="425"/>
      <c r="G6" s="427" t="str">
        <f>'15 - Table of Contents'!G6</f>
        <v>Division 15: Mechanical</v>
      </c>
    </row>
    <row r="7" spans="1:7" s="42" customFormat="1" x14ac:dyDescent="0.2">
      <c r="A7" s="271" t="str">
        <f>'Table of Contents'!A7</f>
        <v>LEBANON</v>
      </c>
      <c r="B7" s="423"/>
      <c r="C7" s="423"/>
      <c r="D7" s="423"/>
      <c r="E7" s="424"/>
      <c r="F7" s="425"/>
      <c r="G7" s="427" t="s">
        <v>904</v>
      </c>
    </row>
    <row r="8" spans="1:7" s="42" customFormat="1" x14ac:dyDescent="0.2">
      <c r="A8" s="271">
        <f>'Table of Contents'!A8</f>
        <v>0</v>
      </c>
      <c r="B8" s="428"/>
      <c r="C8" s="428"/>
      <c r="D8" s="428"/>
      <c r="E8" s="429"/>
      <c r="F8" s="430"/>
      <c r="G8" s="431"/>
    </row>
    <row r="9" spans="1:7" x14ac:dyDescent="0.2">
      <c r="A9" s="436"/>
      <c r="B9" s="437"/>
      <c r="C9" s="438"/>
      <c r="D9" s="438"/>
      <c r="E9" s="438"/>
      <c r="F9" s="438"/>
      <c r="G9" s="512"/>
    </row>
    <row r="10" spans="1:7" ht="15.75" x14ac:dyDescent="0.2">
      <c r="A10" s="435" t="str">
        <f>'15 - Table of Contents'!A19</f>
        <v>Summary of ''Division 15: Mechanical''</v>
      </c>
      <c r="B10" s="435"/>
      <c r="C10" s="435"/>
      <c r="D10" s="435"/>
      <c r="E10" s="435"/>
      <c r="F10" s="435"/>
      <c r="G10" s="435"/>
    </row>
    <row r="11" spans="1:7" x14ac:dyDescent="0.2">
      <c r="A11" s="436"/>
      <c r="B11" s="437"/>
      <c r="C11" s="438"/>
      <c r="D11" s="438"/>
      <c r="E11" s="438"/>
      <c r="F11" s="438"/>
      <c r="G11" s="512"/>
    </row>
    <row r="12" spans="1:7" ht="20.25" x14ac:dyDescent="0.2">
      <c r="A12" s="439" t="s">
        <v>133</v>
      </c>
      <c r="B12" s="437"/>
      <c r="C12" s="540"/>
      <c r="D12" s="438"/>
      <c r="E12" s="515" t="s">
        <v>73</v>
      </c>
      <c r="F12" s="541"/>
      <c r="G12" s="542" t="str">
        <f>"Amount "&amp;G13</f>
        <v>Amount (US $)</v>
      </c>
    </row>
    <row r="13" spans="1:7" x14ac:dyDescent="0.2">
      <c r="A13" s="436"/>
      <c r="B13" s="437"/>
      <c r="C13" s="438"/>
      <c r="D13" s="438"/>
      <c r="F13" s="438"/>
      <c r="G13" s="543" t="s">
        <v>72</v>
      </c>
    </row>
    <row r="14" spans="1:7" ht="20.25" x14ac:dyDescent="0.2">
      <c r="A14" s="544" t="str">
        <f>'15 - Table of Contents'!A16&amp;" "&amp;$E$12</f>
        <v>15.1: Sanitary Works ………………………………………………………………………………………………………………………………………………………………….</v>
      </c>
      <c r="B14" s="441"/>
      <c r="C14" s="438"/>
      <c r="D14" s="438"/>
      <c r="E14" s="438"/>
      <c r="F14" s="438" t="s">
        <v>198</v>
      </c>
      <c r="G14" s="521">
        <f>'15.1 - Collection'!F25</f>
        <v>0</v>
      </c>
    </row>
    <row r="15" spans="1:7" ht="20.25" x14ac:dyDescent="0.2">
      <c r="A15" s="544" t="str">
        <f>'15 - Table of Contents'!A17&amp;" "&amp;$E$12</f>
        <v>15.2: HVAC Works ………………………………………………………………………………………………………………………………………………………………….</v>
      </c>
      <c r="B15" s="441"/>
      <c r="C15" s="438"/>
      <c r="D15" s="438"/>
      <c r="E15" s="438"/>
      <c r="F15" s="438" t="s">
        <v>198</v>
      </c>
      <c r="G15" s="521">
        <f>'15.2 - Collection'!F27</f>
        <v>0</v>
      </c>
    </row>
    <row r="16" spans="1:7" ht="20.25" x14ac:dyDescent="0.2">
      <c r="A16" s="544" t="str">
        <f>'15 - Table of Contents'!A18&amp;" "&amp;$E$12</f>
        <v>15.3: Fire Fighting Works ………………………………………………………………………………………………………………………………………………………………….</v>
      </c>
      <c r="B16" s="441"/>
      <c r="C16" s="438"/>
      <c r="D16" s="438"/>
      <c r="E16" s="438"/>
      <c r="F16" s="438" t="s">
        <v>198</v>
      </c>
      <c r="G16" s="521">
        <f>'15.3 - Collection'!F17</f>
        <v>0</v>
      </c>
    </row>
    <row r="17" spans="1:7" x14ac:dyDescent="0.2">
      <c r="A17" s="436"/>
      <c r="B17" s="437"/>
      <c r="C17" s="438"/>
      <c r="D17" s="438"/>
      <c r="E17" s="438"/>
      <c r="F17" s="438"/>
      <c r="G17" s="512"/>
    </row>
    <row r="18" spans="1:7" x14ac:dyDescent="0.2">
      <c r="A18" s="436"/>
      <c r="B18" s="437"/>
      <c r="C18" s="519"/>
      <c r="D18" s="519"/>
      <c r="E18" s="519"/>
      <c r="F18" s="438"/>
      <c r="G18" s="512"/>
    </row>
    <row r="19" spans="1:7" ht="20.25" x14ac:dyDescent="0.2">
      <c r="A19" s="545"/>
      <c r="B19" s="546"/>
      <c r="C19" s="547"/>
      <c r="D19" s="145" t="s">
        <v>905</v>
      </c>
      <c r="E19" s="519" t="s">
        <v>32</v>
      </c>
      <c r="F19" s="438"/>
      <c r="G19" s="523">
        <f>SUM(G14:G18)</f>
        <v>0</v>
      </c>
    </row>
    <row r="20" spans="1:7" x14ac:dyDescent="0.2">
      <c r="A20" s="436"/>
      <c r="B20" s="437"/>
      <c r="C20" s="437"/>
      <c r="D20" s="437"/>
      <c r="E20" s="438"/>
      <c r="F20" s="438"/>
      <c r="G20" s="525"/>
    </row>
  </sheetData>
  <sheetProtection algorithmName="SHA-512" hashValue="aECU3YNKljQ3V0J1lvzTenwWhrQ8O/Ktwj8kRW14I/pt+ZtZ23IQtX/YqWcnXlCzFT2dFbLSOKcx946/HnLOTg==" saltValue="/QukFoCy67FmKXd6aIh5Qw==" spinCount="100000" sheet="1" objects="1" scenarios="1"/>
  <pageMargins left="0.74803149606299213" right="0.55118110236220474" top="0.19685039370078741" bottom="0.98425196850393704" header="0.51181102362204722" footer="0.51181102362204722"/>
  <pageSetup paperSize="9" orientation="portrait" useFirstPageNumber="1" r:id="rId1"/>
  <headerFooter alignWithMargins="0">
    <oddFooter>&amp;L&amp;F&amp;C&amp;"Times New Roman,Bold"&amp;12_________________________________________________________________________________&amp;"Times New Roman,Regular"&amp;10
15.S.&amp;P&amp;RDate: &amp;D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548"/>
    <col min="2" max="2" width="9.33203125" style="549"/>
    <col min="3" max="4" width="9.33203125" style="550"/>
    <col min="5" max="6" width="9.33203125" style="551"/>
    <col min="7" max="10" width="9.33203125" style="552"/>
    <col min="11" max="16384" width="9.33203125" style="47"/>
  </cols>
  <sheetData>
    <row r="1" spans="1:10" ht="18.75" x14ac:dyDescent="0.2">
      <c r="A1" s="409" t="str">
        <f>'16 - Electrical'!F6</f>
        <v>Division 16: Electrical</v>
      </c>
      <c r="B1" s="204"/>
      <c r="C1" s="204"/>
      <c r="D1" s="204"/>
      <c r="E1" s="205"/>
      <c r="F1" s="205"/>
      <c r="G1" s="206"/>
      <c r="H1" s="206"/>
      <c r="I1" s="206"/>
      <c r="J1" s="206"/>
    </row>
  </sheetData>
  <sheetProtection algorithmName="SHA-512" hashValue="GCmrbUoXJgykot2ifq6qeTgp+maW1AxCyGWlXoDpp0wjbyWcEfNPj2xXAWmFHxrGqdvpcKTocUjghx8Lj59SAw==" saltValue="qfd1Y/jFdWXrExA8nQvqHg==" spinCount="100000" sheet="1" objects="1" scenarios="1"/>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4"/>
  <sheetViews>
    <sheetView showGridLines="0" showZeros="0" view="pageBreakPreview" zoomScaleNormal="115" zoomScaleSheetLayoutView="100" workbookViewId="0"/>
  </sheetViews>
  <sheetFormatPr defaultRowHeight="12.75" x14ac:dyDescent="0.2"/>
  <cols>
    <col min="1" max="1" width="10.33203125" style="187" customWidth="1"/>
    <col min="2" max="2" width="48.83203125" style="185" customWidth="1"/>
    <col min="3" max="3" width="6.33203125" style="185" customWidth="1"/>
    <col min="4" max="4" width="10.83203125" style="185" customWidth="1"/>
    <col min="5" max="5" width="9.83203125" style="161" customWidth="1"/>
    <col min="6" max="6" width="12.83203125" style="186" customWidth="1"/>
    <col min="7" max="256" width="9.33203125" style="184"/>
    <col min="257" max="257" width="10.33203125" style="184" customWidth="1"/>
    <col min="258" max="258" width="48.83203125" style="184" customWidth="1"/>
    <col min="259" max="259" width="6.33203125" style="184" customWidth="1"/>
    <col min="260" max="260" width="10.83203125" style="184" customWidth="1"/>
    <col min="261" max="261" width="9.83203125" style="184" customWidth="1"/>
    <col min="262" max="262" width="12.83203125" style="184" customWidth="1"/>
    <col min="263" max="512" width="9.33203125" style="184"/>
    <col min="513" max="513" width="10.33203125" style="184" customWidth="1"/>
    <col min="514" max="514" width="48.83203125" style="184" customWidth="1"/>
    <col min="515" max="515" width="6.33203125" style="184" customWidth="1"/>
    <col min="516" max="516" width="10.83203125" style="184" customWidth="1"/>
    <col min="517" max="517" width="9.83203125" style="184" customWidth="1"/>
    <col min="518" max="518" width="12.83203125" style="184" customWidth="1"/>
    <col min="519" max="768" width="9.33203125" style="184"/>
    <col min="769" max="769" width="10.33203125" style="184" customWidth="1"/>
    <col min="770" max="770" width="48.83203125" style="184" customWidth="1"/>
    <col min="771" max="771" width="6.33203125" style="184" customWidth="1"/>
    <col min="772" max="772" width="10.83203125" style="184" customWidth="1"/>
    <col min="773" max="773" width="9.83203125" style="184" customWidth="1"/>
    <col min="774" max="774" width="12.83203125" style="184" customWidth="1"/>
    <col min="775" max="1024" width="9.33203125" style="184"/>
    <col min="1025" max="1025" width="10.33203125" style="184" customWidth="1"/>
    <col min="1026" max="1026" width="48.83203125" style="184" customWidth="1"/>
    <col min="1027" max="1027" width="6.33203125" style="184" customWidth="1"/>
    <col min="1028" max="1028" width="10.83203125" style="184" customWidth="1"/>
    <col min="1029" max="1029" width="9.83203125" style="184" customWidth="1"/>
    <col min="1030" max="1030" width="12.83203125" style="184" customWidth="1"/>
    <col min="1031" max="1280" width="9.33203125" style="184"/>
    <col min="1281" max="1281" width="10.33203125" style="184" customWidth="1"/>
    <col min="1282" max="1282" width="48.83203125" style="184" customWidth="1"/>
    <col min="1283" max="1283" width="6.33203125" style="184" customWidth="1"/>
    <col min="1284" max="1284" width="10.83203125" style="184" customWidth="1"/>
    <col min="1285" max="1285" width="9.83203125" style="184" customWidth="1"/>
    <col min="1286" max="1286" width="12.83203125" style="184" customWidth="1"/>
    <col min="1287" max="1536" width="9.33203125" style="184"/>
    <col min="1537" max="1537" width="10.33203125" style="184" customWidth="1"/>
    <col min="1538" max="1538" width="48.83203125" style="184" customWidth="1"/>
    <col min="1539" max="1539" width="6.33203125" style="184" customWidth="1"/>
    <col min="1540" max="1540" width="10.83203125" style="184" customWidth="1"/>
    <col min="1541" max="1541" width="9.83203125" style="184" customWidth="1"/>
    <col min="1542" max="1542" width="12.83203125" style="184" customWidth="1"/>
    <col min="1543" max="1792" width="9.33203125" style="184"/>
    <col min="1793" max="1793" width="10.33203125" style="184" customWidth="1"/>
    <col min="1794" max="1794" width="48.83203125" style="184" customWidth="1"/>
    <col min="1795" max="1795" width="6.33203125" style="184" customWidth="1"/>
    <col min="1796" max="1796" width="10.83203125" style="184" customWidth="1"/>
    <col min="1797" max="1797" width="9.83203125" style="184" customWidth="1"/>
    <col min="1798" max="1798" width="12.83203125" style="184" customWidth="1"/>
    <col min="1799" max="2048" width="9.33203125" style="184"/>
    <col min="2049" max="2049" width="10.33203125" style="184" customWidth="1"/>
    <col min="2050" max="2050" width="48.83203125" style="184" customWidth="1"/>
    <col min="2051" max="2051" width="6.33203125" style="184" customWidth="1"/>
    <col min="2052" max="2052" width="10.83203125" style="184" customWidth="1"/>
    <col min="2053" max="2053" width="9.83203125" style="184" customWidth="1"/>
    <col min="2054" max="2054" width="12.83203125" style="184" customWidth="1"/>
    <col min="2055" max="2304" width="9.33203125" style="184"/>
    <col min="2305" max="2305" width="10.33203125" style="184" customWidth="1"/>
    <col min="2306" max="2306" width="48.83203125" style="184" customWidth="1"/>
    <col min="2307" max="2307" width="6.33203125" style="184" customWidth="1"/>
    <col min="2308" max="2308" width="10.83203125" style="184" customWidth="1"/>
    <col min="2309" max="2309" width="9.83203125" style="184" customWidth="1"/>
    <col min="2310" max="2310" width="12.83203125" style="184" customWidth="1"/>
    <col min="2311" max="2560" width="9.33203125" style="184"/>
    <col min="2561" max="2561" width="10.33203125" style="184" customWidth="1"/>
    <col min="2562" max="2562" width="48.83203125" style="184" customWidth="1"/>
    <col min="2563" max="2563" width="6.33203125" style="184" customWidth="1"/>
    <col min="2564" max="2564" width="10.83203125" style="184" customWidth="1"/>
    <col min="2565" max="2565" width="9.83203125" style="184" customWidth="1"/>
    <col min="2566" max="2566" width="12.83203125" style="184" customWidth="1"/>
    <col min="2567" max="2816" width="9.33203125" style="184"/>
    <col min="2817" max="2817" width="10.33203125" style="184" customWidth="1"/>
    <col min="2818" max="2818" width="48.83203125" style="184" customWidth="1"/>
    <col min="2819" max="2819" width="6.33203125" style="184" customWidth="1"/>
    <col min="2820" max="2820" width="10.83203125" style="184" customWidth="1"/>
    <col min="2821" max="2821" width="9.83203125" style="184" customWidth="1"/>
    <col min="2822" max="2822" width="12.83203125" style="184" customWidth="1"/>
    <col min="2823" max="3072" width="9.33203125" style="184"/>
    <col min="3073" max="3073" width="10.33203125" style="184" customWidth="1"/>
    <col min="3074" max="3074" width="48.83203125" style="184" customWidth="1"/>
    <col min="3075" max="3075" width="6.33203125" style="184" customWidth="1"/>
    <col min="3076" max="3076" width="10.83203125" style="184" customWidth="1"/>
    <col min="3077" max="3077" width="9.83203125" style="184" customWidth="1"/>
    <col min="3078" max="3078" width="12.83203125" style="184" customWidth="1"/>
    <col min="3079" max="3328" width="9.33203125" style="184"/>
    <col min="3329" max="3329" width="10.33203125" style="184" customWidth="1"/>
    <col min="3330" max="3330" width="48.83203125" style="184" customWidth="1"/>
    <col min="3331" max="3331" width="6.33203125" style="184" customWidth="1"/>
    <col min="3332" max="3332" width="10.83203125" style="184" customWidth="1"/>
    <col min="3333" max="3333" width="9.83203125" style="184" customWidth="1"/>
    <col min="3334" max="3334" width="12.83203125" style="184" customWidth="1"/>
    <col min="3335" max="3584" width="9.33203125" style="184"/>
    <col min="3585" max="3585" width="10.33203125" style="184" customWidth="1"/>
    <col min="3586" max="3586" width="48.83203125" style="184" customWidth="1"/>
    <col min="3587" max="3587" width="6.33203125" style="184" customWidth="1"/>
    <col min="3588" max="3588" width="10.83203125" style="184" customWidth="1"/>
    <col min="3589" max="3589" width="9.83203125" style="184" customWidth="1"/>
    <col min="3590" max="3590" width="12.83203125" style="184" customWidth="1"/>
    <col min="3591" max="3840" width="9.33203125" style="184"/>
    <col min="3841" max="3841" width="10.33203125" style="184" customWidth="1"/>
    <col min="3842" max="3842" width="48.83203125" style="184" customWidth="1"/>
    <col min="3843" max="3843" width="6.33203125" style="184" customWidth="1"/>
    <col min="3844" max="3844" width="10.83203125" style="184" customWidth="1"/>
    <col min="3845" max="3845" width="9.83203125" style="184" customWidth="1"/>
    <col min="3846" max="3846" width="12.83203125" style="184" customWidth="1"/>
    <col min="3847" max="4096" width="9.33203125" style="184"/>
    <col min="4097" max="4097" width="10.33203125" style="184" customWidth="1"/>
    <col min="4098" max="4098" width="48.83203125" style="184" customWidth="1"/>
    <col min="4099" max="4099" width="6.33203125" style="184" customWidth="1"/>
    <col min="4100" max="4100" width="10.83203125" style="184" customWidth="1"/>
    <col min="4101" max="4101" width="9.83203125" style="184" customWidth="1"/>
    <col min="4102" max="4102" width="12.83203125" style="184" customWidth="1"/>
    <col min="4103" max="4352" width="9.33203125" style="184"/>
    <col min="4353" max="4353" width="10.33203125" style="184" customWidth="1"/>
    <col min="4354" max="4354" width="48.83203125" style="184" customWidth="1"/>
    <col min="4355" max="4355" width="6.33203125" style="184" customWidth="1"/>
    <col min="4356" max="4356" width="10.83203125" style="184" customWidth="1"/>
    <col min="4357" max="4357" width="9.83203125" style="184" customWidth="1"/>
    <col min="4358" max="4358" width="12.83203125" style="184" customWidth="1"/>
    <col min="4359" max="4608" width="9.33203125" style="184"/>
    <col min="4609" max="4609" width="10.33203125" style="184" customWidth="1"/>
    <col min="4610" max="4610" width="48.83203125" style="184" customWidth="1"/>
    <col min="4611" max="4611" width="6.33203125" style="184" customWidth="1"/>
    <col min="4612" max="4612" width="10.83203125" style="184" customWidth="1"/>
    <col min="4613" max="4613" width="9.83203125" style="184" customWidth="1"/>
    <col min="4614" max="4614" width="12.83203125" style="184" customWidth="1"/>
    <col min="4615" max="4864" width="9.33203125" style="184"/>
    <col min="4865" max="4865" width="10.33203125" style="184" customWidth="1"/>
    <col min="4866" max="4866" width="48.83203125" style="184" customWidth="1"/>
    <col min="4867" max="4867" width="6.33203125" style="184" customWidth="1"/>
    <col min="4868" max="4868" width="10.83203125" style="184" customWidth="1"/>
    <col min="4869" max="4869" width="9.83203125" style="184" customWidth="1"/>
    <col min="4870" max="4870" width="12.83203125" style="184" customWidth="1"/>
    <col min="4871" max="5120" width="9.33203125" style="184"/>
    <col min="5121" max="5121" width="10.33203125" style="184" customWidth="1"/>
    <col min="5122" max="5122" width="48.83203125" style="184" customWidth="1"/>
    <col min="5123" max="5123" width="6.33203125" style="184" customWidth="1"/>
    <col min="5124" max="5124" width="10.83203125" style="184" customWidth="1"/>
    <col min="5125" max="5125" width="9.83203125" style="184" customWidth="1"/>
    <col min="5126" max="5126" width="12.83203125" style="184" customWidth="1"/>
    <col min="5127" max="5376" width="9.33203125" style="184"/>
    <col min="5377" max="5377" width="10.33203125" style="184" customWidth="1"/>
    <col min="5378" max="5378" width="48.83203125" style="184" customWidth="1"/>
    <col min="5379" max="5379" width="6.33203125" style="184" customWidth="1"/>
    <col min="5380" max="5380" width="10.83203125" style="184" customWidth="1"/>
    <col min="5381" max="5381" width="9.83203125" style="184" customWidth="1"/>
    <col min="5382" max="5382" width="12.83203125" style="184" customWidth="1"/>
    <col min="5383" max="5632" width="9.33203125" style="184"/>
    <col min="5633" max="5633" width="10.33203125" style="184" customWidth="1"/>
    <col min="5634" max="5634" width="48.83203125" style="184" customWidth="1"/>
    <col min="5635" max="5635" width="6.33203125" style="184" customWidth="1"/>
    <col min="5636" max="5636" width="10.83203125" style="184" customWidth="1"/>
    <col min="5637" max="5637" width="9.83203125" style="184" customWidth="1"/>
    <col min="5638" max="5638" width="12.83203125" style="184" customWidth="1"/>
    <col min="5639" max="5888" width="9.33203125" style="184"/>
    <col min="5889" max="5889" width="10.33203125" style="184" customWidth="1"/>
    <col min="5890" max="5890" width="48.83203125" style="184" customWidth="1"/>
    <col min="5891" max="5891" width="6.33203125" style="184" customWidth="1"/>
    <col min="5892" max="5892" width="10.83203125" style="184" customWidth="1"/>
    <col min="5893" max="5893" width="9.83203125" style="184" customWidth="1"/>
    <col min="5894" max="5894" width="12.83203125" style="184" customWidth="1"/>
    <col min="5895" max="6144" width="9.33203125" style="184"/>
    <col min="6145" max="6145" width="10.33203125" style="184" customWidth="1"/>
    <col min="6146" max="6146" width="48.83203125" style="184" customWidth="1"/>
    <col min="6147" max="6147" width="6.33203125" style="184" customWidth="1"/>
    <col min="6148" max="6148" width="10.83203125" style="184" customWidth="1"/>
    <col min="6149" max="6149" width="9.83203125" style="184" customWidth="1"/>
    <col min="6150" max="6150" width="12.83203125" style="184" customWidth="1"/>
    <col min="6151" max="6400" width="9.33203125" style="184"/>
    <col min="6401" max="6401" width="10.33203125" style="184" customWidth="1"/>
    <col min="6402" max="6402" width="48.83203125" style="184" customWidth="1"/>
    <col min="6403" max="6403" width="6.33203125" style="184" customWidth="1"/>
    <col min="6404" max="6404" width="10.83203125" style="184" customWidth="1"/>
    <col min="6405" max="6405" width="9.83203125" style="184" customWidth="1"/>
    <col min="6406" max="6406" width="12.83203125" style="184" customWidth="1"/>
    <col min="6407" max="6656" width="9.33203125" style="184"/>
    <col min="6657" max="6657" width="10.33203125" style="184" customWidth="1"/>
    <col min="6658" max="6658" width="48.83203125" style="184" customWidth="1"/>
    <col min="6659" max="6659" width="6.33203125" style="184" customWidth="1"/>
    <col min="6660" max="6660" width="10.83203125" style="184" customWidth="1"/>
    <col min="6661" max="6661" width="9.83203125" style="184" customWidth="1"/>
    <col min="6662" max="6662" width="12.83203125" style="184" customWidth="1"/>
    <col min="6663" max="6912" width="9.33203125" style="184"/>
    <col min="6913" max="6913" width="10.33203125" style="184" customWidth="1"/>
    <col min="6914" max="6914" width="48.83203125" style="184" customWidth="1"/>
    <col min="6915" max="6915" width="6.33203125" style="184" customWidth="1"/>
    <col min="6916" max="6916" width="10.83203125" style="184" customWidth="1"/>
    <col min="6917" max="6917" width="9.83203125" style="184" customWidth="1"/>
    <col min="6918" max="6918" width="12.83203125" style="184" customWidth="1"/>
    <col min="6919" max="7168" width="9.33203125" style="184"/>
    <col min="7169" max="7169" width="10.33203125" style="184" customWidth="1"/>
    <col min="7170" max="7170" width="48.83203125" style="184" customWidth="1"/>
    <col min="7171" max="7171" width="6.33203125" style="184" customWidth="1"/>
    <col min="7172" max="7172" width="10.83203125" style="184" customWidth="1"/>
    <col min="7173" max="7173" width="9.83203125" style="184" customWidth="1"/>
    <col min="7174" max="7174" width="12.83203125" style="184" customWidth="1"/>
    <col min="7175" max="7424" width="9.33203125" style="184"/>
    <col min="7425" max="7425" width="10.33203125" style="184" customWidth="1"/>
    <col min="7426" max="7426" width="48.83203125" style="184" customWidth="1"/>
    <col min="7427" max="7427" width="6.33203125" style="184" customWidth="1"/>
    <col min="7428" max="7428" width="10.83203125" style="184" customWidth="1"/>
    <col min="7429" max="7429" width="9.83203125" style="184" customWidth="1"/>
    <col min="7430" max="7430" width="12.83203125" style="184" customWidth="1"/>
    <col min="7431" max="7680" width="9.33203125" style="184"/>
    <col min="7681" max="7681" width="10.33203125" style="184" customWidth="1"/>
    <col min="7682" max="7682" width="48.83203125" style="184" customWidth="1"/>
    <col min="7683" max="7683" width="6.33203125" style="184" customWidth="1"/>
    <col min="7684" max="7684" width="10.83203125" style="184" customWidth="1"/>
    <col min="7685" max="7685" width="9.83203125" style="184" customWidth="1"/>
    <col min="7686" max="7686" width="12.83203125" style="184" customWidth="1"/>
    <col min="7687" max="7936" width="9.33203125" style="184"/>
    <col min="7937" max="7937" width="10.33203125" style="184" customWidth="1"/>
    <col min="7938" max="7938" width="48.83203125" style="184" customWidth="1"/>
    <col min="7939" max="7939" width="6.33203125" style="184" customWidth="1"/>
    <col min="7940" max="7940" width="10.83203125" style="184" customWidth="1"/>
    <col min="7941" max="7941" width="9.83203125" style="184" customWidth="1"/>
    <col min="7942" max="7942" width="12.83203125" style="184" customWidth="1"/>
    <col min="7943" max="8192" width="9.33203125" style="184"/>
    <col min="8193" max="8193" width="10.33203125" style="184" customWidth="1"/>
    <col min="8194" max="8194" width="48.83203125" style="184" customWidth="1"/>
    <col min="8195" max="8195" width="6.33203125" style="184" customWidth="1"/>
    <col min="8196" max="8196" width="10.83203125" style="184" customWidth="1"/>
    <col min="8197" max="8197" width="9.83203125" style="184" customWidth="1"/>
    <col min="8198" max="8198" width="12.83203125" style="184" customWidth="1"/>
    <col min="8199" max="8448" width="9.33203125" style="184"/>
    <col min="8449" max="8449" width="10.33203125" style="184" customWidth="1"/>
    <col min="8450" max="8450" width="48.83203125" style="184" customWidth="1"/>
    <col min="8451" max="8451" width="6.33203125" style="184" customWidth="1"/>
    <col min="8452" max="8452" width="10.83203125" style="184" customWidth="1"/>
    <col min="8453" max="8453" width="9.83203125" style="184" customWidth="1"/>
    <col min="8454" max="8454" width="12.83203125" style="184" customWidth="1"/>
    <col min="8455" max="8704" width="9.33203125" style="184"/>
    <col min="8705" max="8705" width="10.33203125" style="184" customWidth="1"/>
    <col min="8706" max="8706" width="48.83203125" style="184" customWidth="1"/>
    <col min="8707" max="8707" width="6.33203125" style="184" customWidth="1"/>
    <col min="8708" max="8708" width="10.83203125" style="184" customWidth="1"/>
    <col min="8709" max="8709" width="9.83203125" style="184" customWidth="1"/>
    <col min="8710" max="8710" width="12.83203125" style="184" customWidth="1"/>
    <col min="8711" max="8960" width="9.33203125" style="184"/>
    <col min="8961" max="8961" width="10.33203125" style="184" customWidth="1"/>
    <col min="8962" max="8962" width="48.83203125" style="184" customWidth="1"/>
    <col min="8963" max="8963" width="6.33203125" style="184" customWidth="1"/>
    <col min="8964" max="8964" width="10.83203125" style="184" customWidth="1"/>
    <col min="8965" max="8965" width="9.83203125" style="184" customWidth="1"/>
    <col min="8966" max="8966" width="12.83203125" style="184" customWidth="1"/>
    <col min="8967" max="9216" width="9.33203125" style="184"/>
    <col min="9217" max="9217" width="10.33203125" style="184" customWidth="1"/>
    <col min="9218" max="9218" width="48.83203125" style="184" customWidth="1"/>
    <col min="9219" max="9219" width="6.33203125" style="184" customWidth="1"/>
    <col min="9220" max="9220" width="10.83203125" style="184" customWidth="1"/>
    <col min="9221" max="9221" width="9.83203125" style="184" customWidth="1"/>
    <col min="9222" max="9222" width="12.83203125" style="184" customWidth="1"/>
    <col min="9223" max="9472" width="9.33203125" style="184"/>
    <col min="9473" max="9473" width="10.33203125" style="184" customWidth="1"/>
    <col min="9474" max="9474" width="48.83203125" style="184" customWidth="1"/>
    <col min="9475" max="9475" width="6.33203125" style="184" customWidth="1"/>
    <col min="9476" max="9476" width="10.83203125" style="184" customWidth="1"/>
    <col min="9477" max="9477" width="9.83203125" style="184" customWidth="1"/>
    <col min="9478" max="9478" width="12.83203125" style="184" customWidth="1"/>
    <col min="9479" max="9728" width="9.33203125" style="184"/>
    <col min="9729" max="9729" width="10.33203125" style="184" customWidth="1"/>
    <col min="9730" max="9730" width="48.83203125" style="184" customWidth="1"/>
    <col min="9731" max="9731" width="6.33203125" style="184" customWidth="1"/>
    <col min="9732" max="9732" width="10.83203125" style="184" customWidth="1"/>
    <col min="9733" max="9733" width="9.83203125" style="184" customWidth="1"/>
    <col min="9734" max="9734" width="12.83203125" style="184" customWidth="1"/>
    <col min="9735" max="9984" width="9.33203125" style="184"/>
    <col min="9985" max="9985" width="10.33203125" style="184" customWidth="1"/>
    <col min="9986" max="9986" width="48.83203125" style="184" customWidth="1"/>
    <col min="9987" max="9987" width="6.33203125" style="184" customWidth="1"/>
    <col min="9988" max="9988" width="10.83203125" style="184" customWidth="1"/>
    <col min="9989" max="9989" width="9.83203125" style="184" customWidth="1"/>
    <col min="9990" max="9990" width="12.83203125" style="184" customWidth="1"/>
    <col min="9991" max="10240" width="9.33203125" style="184"/>
    <col min="10241" max="10241" width="10.33203125" style="184" customWidth="1"/>
    <col min="10242" max="10242" width="48.83203125" style="184" customWidth="1"/>
    <col min="10243" max="10243" width="6.33203125" style="184" customWidth="1"/>
    <col min="10244" max="10244" width="10.83203125" style="184" customWidth="1"/>
    <col min="10245" max="10245" width="9.83203125" style="184" customWidth="1"/>
    <col min="10246" max="10246" width="12.83203125" style="184" customWidth="1"/>
    <col min="10247" max="10496" width="9.33203125" style="184"/>
    <col min="10497" max="10497" width="10.33203125" style="184" customWidth="1"/>
    <col min="10498" max="10498" width="48.83203125" style="184" customWidth="1"/>
    <col min="10499" max="10499" width="6.33203125" style="184" customWidth="1"/>
    <col min="10500" max="10500" width="10.83203125" style="184" customWidth="1"/>
    <col min="10501" max="10501" width="9.83203125" style="184" customWidth="1"/>
    <col min="10502" max="10502" width="12.83203125" style="184" customWidth="1"/>
    <col min="10503" max="10752" width="9.33203125" style="184"/>
    <col min="10753" max="10753" width="10.33203125" style="184" customWidth="1"/>
    <col min="10754" max="10754" width="48.83203125" style="184" customWidth="1"/>
    <col min="10755" max="10755" width="6.33203125" style="184" customWidth="1"/>
    <col min="10756" max="10756" width="10.83203125" style="184" customWidth="1"/>
    <col min="10757" max="10757" width="9.83203125" style="184" customWidth="1"/>
    <col min="10758" max="10758" width="12.83203125" style="184" customWidth="1"/>
    <col min="10759" max="11008" width="9.33203125" style="184"/>
    <col min="11009" max="11009" width="10.33203125" style="184" customWidth="1"/>
    <col min="11010" max="11010" width="48.83203125" style="184" customWidth="1"/>
    <col min="11011" max="11011" width="6.33203125" style="184" customWidth="1"/>
    <col min="11012" max="11012" width="10.83203125" style="184" customWidth="1"/>
    <col min="11013" max="11013" width="9.83203125" style="184" customWidth="1"/>
    <col min="11014" max="11014" width="12.83203125" style="184" customWidth="1"/>
    <col min="11015" max="11264" width="9.33203125" style="184"/>
    <col min="11265" max="11265" width="10.33203125" style="184" customWidth="1"/>
    <col min="11266" max="11266" width="48.83203125" style="184" customWidth="1"/>
    <col min="11267" max="11267" width="6.33203125" style="184" customWidth="1"/>
    <col min="11268" max="11268" width="10.83203125" style="184" customWidth="1"/>
    <col min="11269" max="11269" width="9.83203125" style="184" customWidth="1"/>
    <col min="11270" max="11270" width="12.83203125" style="184" customWidth="1"/>
    <col min="11271" max="11520" width="9.33203125" style="184"/>
    <col min="11521" max="11521" width="10.33203125" style="184" customWidth="1"/>
    <col min="11522" max="11522" width="48.83203125" style="184" customWidth="1"/>
    <col min="11523" max="11523" width="6.33203125" style="184" customWidth="1"/>
    <col min="11524" max="11524" width="10.83203125" style="184" customWidth="1"/>
    <col min="11525" max="11525" width="9.83203125" style="184" customWidth="1"/>
    <col min="11526" max="11526" width="12.83203125" style="184" customWidth="1"/>
    <col min="11527" max="11776" width="9.33203125" style="184"/>
    <col min="11777" max="11777" width="10.33203125" style="184" customWidth="1"/>
    <col min="11778" max="11778" width="48.83203125" style="184" customWidth="1"/>
    <col min="11779" max="11779" width="6.33203125" style="184" customWidth="1"/>
    <col min="11780" max="11780" width="10.83203125" style="184" customWidth="1"/>
    <col min="11781" max="11781" width="9.83203125" style="184" customWidth="1"/>
    <col min="11782" max="11782" width="12.83203125" style="184" customWidth="1"/>
    <col min="11783" max="12032" width="9.33203125" style="184"/>
    <col min="12033" max="12033" width="10.33203125" style="184" customWidth="1"/>
    <col min="12034" max="12034" width="48.83203125" style="184" customWidth="1"/>
    <col min="12035" max="12035" width="6.33203125" style="184" customWidth="1"/>
    <col min="12036" max="12036" width="10.83203125" style="184" customWidth="1"/>
    <col min="12037" max="12037" width="9.83203125" style="184" customWidth="1"/>
    <col min="12038" max="12038" width="12.83203125" style="184" customWidth="1"/>
    <col min="12039" max="12288" width="9.33203125" style="184"/>
    <col min="12289" max="12289" width="10.33203125" style="184" customWidth="1"/>
    <col min="12290" max="12290" width="48.83203125" style="184" customWidth="1"/>
    <col min="12291" max="12291" width="6.33203125" style="184" customWidth="1"/>
    <col min="12292" max="12292" width="10.83203125" style="184" customWidth="1"/>
    <col min="12293" max="12293" width="9.83203125" style="184" customWidth="1"/>
    <col min="12294" max="12294" width="12.83203125" style="184" customWidth="1"/>
    <col min="12295" max="12544" width="9.33203125" style="184"/>
    <col min="12545" max="12545" width="10.33203125" style="184" customWidth="1"/>
    <col min="12546" max="12546" width="48.83203125" style="184" customWidth="1"/>
    <col min="12547" max="12547" width="6.33203125" style="184" customWidth="1"/>
    <col min="12548" max="12548" width="10.83203125" style="184" customWidth="1"/>
    <col min="12549" max="12549" width="9.83203125" style="184" customWidth="1"/>
    <col min="12550" max="12550" width="12.83203125" style="184" customWidth="1"/>
    <col min="12551" max="12800" width="9.33203125" style="184"/>
    <col min="12801" max="12801" width="10.33203125" style="184" customWidth="1"/>
    <col min="12802" max="12802" width="48.83203125" style="184" customWidth="1"/>
    <col min="12803" max="12803" width="6.33203125" style="184" customWidth="1"/>
    <col min="12804" max="12804" width="10.83203125" style="184" customWidth="1"/>
    <col min="12805" max="12805" width="9.83203125" style="184" customWidth="1"/>
    <col min="12806" max="12806" width="12.83203125" style="184" customWidth="1"/>
    <col min="12807" max="13056" width="9.33203125" style="184"/>
    <col min="13057" max="13057" width="10.33203125" style="184" customWidth="1"/>
    <col min="13058" max="13058" width="48.83203125" style="184" customWidth="1"/>
    <col min="13059" max="13059" width="6.33203125" style="184" customWidth="1"/>
    <col min="13060" max="13060" width="10.83203125" style="184" customWidth="1"/>
    <col min="13061" max="13061" width="9.83203125" style="184" customWidth="1"/>
    <col min="13062" max="13062" width="12.83203125" style="184" customWidth="1"/>
    <col min="13063" max="13312" width="9.33203125" style="184"/>
    <col min="13313" max="13313" width="10.33203125" style="184" customWidth="1"/>
    <col min="13314" max="13314" width="48.83203125" style="184" customWidth="1"/>
    <col min="13315" max="13315" width="6.33203125" style="184" customWidth="1"/>
    <col min="13316" max="13316" width="10.83203125" style="184" customWidth="1"/>
    <col min="13317" max="13317" width="9.83203125" style="184" customWidth="1"/>
    <col min="13318" max="13318" width="12.83203125" style="184" customWidth="1"/>
    <col min="13319" max="13568" width="9.33203125" style="184"/>
    <col min="13569" max="13569" width="10.33203125" style="184" customWidth="1"/>
    <col min="13570" max="13570" width="48.83203125" style="184" customWidth="1"/>
    <col min="13571" max="13571" width="6.33203125" style="184" customWidth="1"/>
    <col min="13572" max="13572" width="10.83203125" style="184" customWidth="1"/>
    <col min="13573" max="13573" width="9.83203125" style="184" customWidth="1"/>
    <col min="13574" max="13574" width="12.83203125" style="184" customWidth="1"/>
    <col min="13575" max="13824" width="9.33203125" style="184"/>
    <col min="13825" max="13825" width="10.33203125" style="184" customWidth="1"/>
    <col min="13826" max="13826" width="48.83203125" style="184" customWidth="1"/>
    <col min="13827" max="13827" width="6.33203125" style="184" customWidth="1"/>
    <col min="13828" max="13828" width="10.83203125" style="184" customWidth="1"/>
    <col min="13829" max="13829" width="9.83203125" style="184" customWidth="1"/>
    <col min="13830" max="13830" width="12.83203125" style="184" customWidth="1"/>
    <col min="13831" max="14080" width="9.33203125" style="184"/>
    <col min="14081" max="14081" width="10.33203125" style="184" customWidth="1"/>
    <col min="14082" max="14082" width="48.83203125" style="184" customWidth="1"/>
    <col min="14083" max="14083" width="6.33203125" style="184" customWidth="1"/>
    <col min="14084" max="14084" width="10.83203125" style="184" customWidth="1"/>
    <col min="14085" max="14085" width="9.83203125" style="184" customWidth="1"/>
    <col min="14086" max="14086" width="12.83203125" style="184" customWidth="1"/>
    <col min="14087" max="14336" width="9.33203125" style="184"/>
    <col min="14337" max="14337" width="10.33203125" style="184" customWidth="1"/>
    <col min="14338" max="14338" width="48.83203125" style="184" customWidth="1"/>
    <col min="14339" max="14339" width="6.33203125" style="184" customWidth="1"/>
    <col min="14340" max="14340" width="10.83203125" style="184" customWidth="1"/>
    <col min="14341" max="14341" width="9.83203125" style="184" customWidth="1"/>
    <col min="14342" max="14342" width="12.83203125" style="184" customWidth="1"/>
    <col min="14343" max="14592" width="9.33203125" style="184"/>
    <col min="14593" max="14593" width="10.33203125" style="184" customWidth="1"/>
    <col min="14594" max="14594" width="48.83203125" style="184" customWidth="1"/>
    <col min="14595" max="14595" width="6.33203125" style="184" customWidth="1"/>
    <col min="14596" max="14596" width="10.83203125" style="184" customWidth="1"/>
    <col min="14597" max="14597" width="9.83203125" style="184" customWidth="1"/>
    <col min="14598" max="14598" width="12.83203125" style="184" customWidth="1"/>
    <col min="14599" max="14848" width="9.33203125" style="184"/>
    <col min="14849" max="14849" width="10.33203125" style="184" customWidth="1"/>
    <col min="14850" max="14850" width="48.83203125" style="184" customWidth="1"/>
    <col min="14851" max="14851" width="6.33203125" style="184" customWidth="1"/>
    <col min="14852" max="14852" width="10.83203125" style="184" customWidth="1"/>
    <col min="14853" max="14853" width="9.83203125" style="184" customWidth="1"/>
    <col min="14854" max="14854" width="12.83203125" style="184" customWidth="1"/>
    <col min="14855" max="15104" width="9.33203125" style="184"/>
    <col min="15105" max="15105" width="10.33203125" style="184" customWidth="1"/>
    <col min="15106" max="15106" width="48.83203125" style="184" customWidth="1"/>
    <col min="15107" max="15107" width="6.33203125" style="184" customWidth="1"/>
    <col min="15108" max="15108" width="10.83203125" style="184" customWidth="1"/>
    <col min="15109" max="15109" width="9.83203125" style="184" customWidth="1"/>
    <col min="15110" max="15110" width="12.83203125" style="184" customWidth="1"/>
    <col min="15111" max="15360" width="9.33203125" style="184"/>
    <col min="15361" max="15361" width="10.33203125" style="184" customWidth="1"/>
    <col min="15362" max="15362" width="48.83203125" style="184" customWidth="1"/>
    <col min="15363" max="15363" width="6.33203125" style="184" customWidth="1"/>
    <col min="15364" max="15364" width="10.83203125" style="184" customWidth="1"/>
    <col min="15365" max="15365" width="9.83203125" style="184" customWidth="1"/>
    <col min="15366" max="15366" width="12.83203125" style="184" customWidth="1"/>
    <col min="15367" max="15616" width="9.33203125" style="184"/>
    <col min="15617" max="15617" width="10.33203125" style="184" customWidth="1"/>
    <col min="15618" max="15618" width="48.83203125" style="184" customWidth="1"/>
    <col min="15619" max="15619" width="6.33203125" style="184" customWidth="1"/>
    <col min="15620" max="15620" width="10.83203125" style="184" customWidth="1"/>
    <col min="15621" max="15621" width="9.83203125" style="184" customWidth="1"/>
    <col min="15622" max="15622" width="12.83203125" style="184" customWidth="1"/>
    <col min="15623" max="15872" width="9.33203125" style="184"/>
    <col min="15873" max="15873" width="10.33203125" style="184" customWidth="1"/>
    <col min="15874" max="15874" width="48.83203125" style="184" customWidth="1"/>
    <col min="15875" max="15875" width="6.33203125" style="184" customWidth="1"/>
    <col min="15876" max="15876" width="10.83203125" style="184" customWidth="1"/>
    <col min="15877" max="15877" width="9.83203125" style="184" customWidth="1"/>
    <col min="15878" max="15878" width="12.83203125" style="184" customWidth="1"/>
    <col min="15879" max="16128" width="9.33203125" style="184"/>
    <col min="16129" max="16129" width="10.33203125" style="184" customWidth="1"/>
    <col min="16130" max="16130" width="48.83203125" style="184" customWidth="1"/>
    <col min="16131" max="16131" width="6.33203125" style="184" customWidth="1"/>
    <col min="16132" max="16132" width="10.83203125" style="184" customWidth="1"/>
    <col min="16133" max="16133" width="9.83203125" style="184" customWidth="1"/>
    <col min="16134" max="16134" width="12.83203125" style="184" customWidth="1"/>
    <col min="16135" max="16384" width="9.33203125" style="184"/>
  </cols>
  <sheetData>
    <row r="1" spans="1:6" s="47" customFormat="1" x14ac:dyDescent="0.2">
      <c r="A1" s="255">
        <f>'Table of Contents'!A1</f>
        <v>0</v>
      </c>
      <c r="B1" s="146"/>
      <c r="C1" s="147"/>
      <c r="D1" s="148"/>
      <c r="E1" s="46"/>
      <c r="F1" s="46"/>
    </row>
    <row r="2" spans="1:6" s="47" customFormat="1" x14ac:dyDescent="0.2">
      <c r="A2" s="255">
        <f>'Table of Contents'!A2</f>
        <v>0</v>
      </c>
      <c r="B2" s="146"/>
      <c r="C2" s="147"/>
      <c r="D2" s="148"/>
      <c r="E2" s="46"/>
      <c r="F2" s="46"/>
    </row>
    <row r="3" spans="1:6" s="47" customFormat="1" x14ac:dyDescent="0.2">
      <c r="A3" s="255">
        <f>'Table of Contents'!A3</f>
        <v>0</v>
      </c>
      <c r="B3" s="146"/>
      <c r="C3" s="147"/>
      <c r="D3" s="148"/>
      <c r="E3" s="46"/>
      <c r="F3" s="46"/>
    </row>
    <row r="4" spans="1:6" s="50" customFormat="1" x14ac:dyDescent="0.2">
      <c r="A4" s="261">
        <f>'Table of Contents'!A4</f>
        <v>0</v>
      </c>
      <c r="B4" s="149"/>
      <c r="C4" s="150"/>
      <c r="D4" s="150"/>
      <c r="E4" s="48"/>
      <c r="F4" s="48"/>
    </row>
    <row r="5" spans="1:6" s="50" customFormat="1" x14ac:dyDescent="0.2">
      <c r="A5" s="265" t="str">
        <f>'Table of Contents'!A5</f>
        <v>LEBANESE RED CROSS</v>
      </c>
      <c r="B5" s="151"/>
      <c r="C5" s="151"/>
      <c r="D5" s="152"/>
      <c r="E5" s="49"/>
      <c r="F5" s="299" t="str">
        <f>'Table of Contents'!G5</f>
        <v>Bill of Quantities</v>
      </c>
    </row>
    <row r="6" spans="1:6" s="50" customFormat="1" x14ac:dyDescent="0.2">
      <c r="A6" s="271" t="str">
        <f>'Table of Contents'!A6</f>
        <v>BTS ANTELIAS</v>
      </c>
      <c r="B6" s="153"/>
      <c r="C6" s="153"/>
      <c r="D6" s="154"/>
      <c r="E6" s="51"/>
      <c r="F6" s="28" t="str">
        <f>'Table of Contents'!$A$26</f>
        <v>Division 16: Electrical</v>
      </c>
    </row>
    <row r="7" spans="1:6" s="50" customFormat="1" x14ac:dyDescent="0.2">
      <c r="A7" s="271" t="str">
        <f>'Table of Contents'!A7</f>
        <v>LEBANON</v>
      </c>
      <c r="B7" s="153"/>
      <c r="C7" s="153"/>
      <c r="D7" s="154"/>
      <c r="E7" s="51"/>
      <c r="F7" s="52"/>
    </row>
    <row r="8" spans="1:6" s="50" customFormat="1" x14ac:dyDescent="0.2">
      <c r="A8" s="271">
        <f>'Table of Contents'!A8</f>
        <v>0</v>
      </c>
      <c r="B8" s="155"/>
      <c r="C8" s="155"/>
      <c r="D8" s="156"/>
      <c r="E8" s="53"/>
      <c r="F8" s="54"/>
    </row>
    <row r="9" spans="1:6" s="161" customFormat="1" x14ac:dyDescent="0.2">
      <c r="A9" s="157" t="s">
        <v>132</v>
      </c>
      <c r="B9" s="158" t="s">
        <v>133</v>
      </c>
      <c r="C9" s="159" t="s">
        <v>134</v>
      </c>
      <c r="D9" s="160" t="s">
        <v>19</v>
      </c>
      <c r="E9" s="55" t="s">
        <v>20</v>
      </c>
      <c r="F9" s="55" t="s">
        <v>197</v>
      </c>
    </row>
    <row r="10" spans="1:6" s="161" customFormat="1" x14ac:dyDescent="0.2">
      <c r="A10" s="162"/>
      <c r="B10" s="163"/>
      <c r="C10" s="164"/>
      <c r="D10" s="165" t="s">
        <v>71</v>
      </c>
      <c r="E10" s="56" t="s">
        <v>72</v>
      </c>
      <c r="F10" s="56" t="s">
        <v>72</v>
      </c>
    </row>
    <row r="11" spans="1:6" s="161" customFormat="1" x14ac:dyDescent="0.2">
      <c r="A11" s="91"/>
      <c r="B11" s="166"/>
      <c r="C11" s="93"/>
      <c r="D11" s="93"/>
      <c r="E11" s="123"/>
      <c r="F11" s="123"/>
    </row>
    <row r="12" spans="1:6" s="161" customFormat="1" x14ac:dyDescent="0.2">
      <c r="A12" s="556">
        <v>1</v>
      </c>
      <c r="B12" s="168" t="s">
        <v>907</v>
      </c>
      <c r="C12" s="169"/>
      <c r="D12" s="93"/>
      <c r="E12" s="123"/>
      <c r="F12" s="106">
        <f t="shared" ref="F12:F100" si="0">$D12*E12</f>
        <v>0</v>
      </c>
    </row>
    <row r="13" spans="1:6" s="161" customFormat="1" x14ac:dyDescent="0.2">
      <c r="A13" s="91"/>
      <c r="B13" s="69"/>
      <c r="C13" s="169"/>
      <c r="D13" s="93"/>
      <c r="E13" s="123"/>
      <c r="F13" s="106">
        <f t="shared" si="0"/>
        <v>0</v>
      </c>
    </row>
    <row r="14" spans="1:6" s="161" customFormat="1" ht="25.5" x14ac:dyDescent="0.2">
      <c r="A14" s="464">
        <f>A12+0.01</f>
        <v>1.01</v>
      </c>
      <c r="B14" s="69" t="s">
        <v>908</v>
      </c>
      <c r="C14" s="93"/>
      <c r="D14" s="93"/>
      <c r="E14" s="123"/>
      <c r="F14" s="106">
        <f t="shared" si="0"/>
        <v>0</v>
      </c>
    </row>
    <row r="15" spans="1:6" s="161" customFormat="1" x14ac:dyDescent="0.2">
      <c r="A15" s="557" t="s">
        <v>122</v>
      </c>
      <c r="B15" s="69" t="s">
        <v>909</v>
      </c>
      <c r="C15" s="93"/>
      <c r="D15" s="93"/>
      <c r="E15" s="123"/>
      <c r="F15" s="106">
        <f t="shared" si="0"/>
        <v>0</v>
      </c>
    </row>
    <row r="16" spans="1:6" s="161" customFormat="1" x14ac:dyDescent="0.2">
      <c r="A16" s="557" t="s">
        <v>122</v>
      </c>
      <c r="B16" s="69" t="s">
        <v>910</v>
      </c>
      <c r="C16" s="93"/>
      <c r="D16" s="93"/>
      <c r="E16" s="123"/>
      <c r="F16" s="106">
        <f t="shared" si="0"/>
        <v>0</v>
      </c>
    </row>
    <row r="17" spans="1:6" s="161" customFormat="1" x14ac:dyDescent="0.2">
      <c r="A17" s="557" t="s">
        <v>122</v>
      </c>
      <c r="B17" s="69" t="s">
        <v>911</v>
      </c>
      <c r="C17" s="93"/>
      <c r="D17" s="93"/>
      <c r="E17" s="123"/>
      <c r="F17" s="106">
        <f t="shared" si="0"/>
        <v>0</v>
      </c>
    </row>
    <row r="18" spans="1:6" s="161" customFormat="1" x14ac:dyDescent="0.2">
      <c r="A18" s="557" t="s">
        <v>122</v>
      </c>
      <c r="B18" s="69" t="s">
        <v>912</v>
      </c>
      <c r="C18" s="93"/>
      <c r="D18" s="93"/>
      <c r="E18" s="123"/>
      <c r="F18" s="106">
        <f t="shared" si="0"/>
        <v>0</v>
      </c>
    </row>
    <row r="19" spans="1:6" s="161" customFormat="1" x14ac:dyDescent="0.2">
      <c r="A19" s="557" t="s">
        <v>122</v>
      </c>
      <c r="B19" s="76" t="s">
        <v>913</v>
      </c>
      <c r="C19" s="93"/>
      <c r="D19" s="93"/>
      <c r="E19" s="123"/>
      <c r="F19" s="106">
        <f t="shared" si="0"/>
        <v>0</v>
      </c>
    </row>
    <row r="20" spans="1:6" s="161" customFormat="1" x14ac:dyDescent="0.2">
      <c r="A20" s="557" t="s">
        <v>122</v>
      </c>
      <c r="B20" s="69" t="s">
        <v>914</v>
      </c>
      <c r="C20" s="93"/>
      <c r="D20" s="93"/>
      <c r="E20" s="123"/>
      <c r="F20" s="106">
        <f t="shared" si="0"/>
        <v>0</v>
      </c>
    </row>
    <row r="21" spans="1:6" s="161" customFormat="1" x14ac:dyDescent="0.2">
      <c r="A21" s="557" t="s">
        <v>122</v>
      </c>
      <c r="B21" s="76" t="s">
        <v>915</v>
      </c>
      <c r="C21" s="93"/>
      <c r="D21" s="93"/>
      <c r="E21" s="123"/>
      <c r="F21" s="106">
        <f t="shared" si="0"/>
        <v>0</v>
      </c>
    </row>
    <row r="22" spans="1:6" s="161" customFormat="1" x14ac:dyDescent="0.2">
      <c r="A22" s="557" t="s">
        <v>122</v>
      </c>
      <c r="B22" s="69" t="s">
        <v>916</v>
      </c>
      <c r="C22" s="93"/>
      <c r="D22" s="93"/>
      <c r="E22" s="123"/>
      <c r="F22" s="106">
        <f t="shared" si="0"/>
        <v>0</v>
      </c>
    </row>
    <row r="23" spans="1:6" s="161" customFormat="1" ht="25.5" x14ac:dyDescent="0.2">
      <c r="A23" s="557" t="s">
        <v>122</v>
      </c>
      <c r="B23" s="69" t="s">
        <v>917</v>
      </c>
      <c r="C23" s="93"/>
      <c r="D23" s="93"/>
      <c r="E23" s="123"/>
      <c r="F23" s="106">
        <f t="shared" si="0"/>
        <v>0</v>
      </c>
    </row>
    <row r="24" spans="1:6" s="161" customFormat="1" x14ac:dyDescent="0.2">
      <c r="A24" s="557" t="s">
        <v>122</v>
      </c>
      <c r="B24" s="69" t="s">
        <v>918</v>
      </c>
      <c r="C24" s="93"/>
      <c r="D24" s="93"/>
      <c r="E24" s="123"/>
      <c r="F24" s="106">
        <f t="shared" si="0"/>
        <v>0</v>
      </c>
    </row>
    <row r="25" spans="1:6" s="161" customFormat="1" x14ac:dyDescent="0.2">
      <c r="A25" s="557" t="s">
        <v>122</v>
      </c>
      <c r="B25" s="69" t="s">
        <v>919</v>
      </c>
      <c r="C25" s="93"/>
      <c r="D25" s="93"/>
      <c r="E25" s="123"/>
      <c r="F25" s="106">
        <f t="shared" si="0"/>
        <v>0</v>
      </c>
    </row>
    <row r="26" spans="1:6" s="161" customFormat="1" x14ac:dyDescent="0.2">
      <c r="A26" s="557" t="s">
        <v>122</v>
      </c>
      <c r="B26" s="69" t="s">
        <v>920</v>
      </c>
      <c r="C26" s="93"/>
      <c r="D26" s="93"/>
      <c r="E26" s="123"/>
      <c r="F26" s="106">
        <f t="shared" si="0"/>
        <v>0</v>
      </c>
    </row>
    <row r="27" spans="1:6" s="161" customFormat="1" x14ac:dyDescent="0.2">
      <c r="A27" s="557" t="s">
        <v>122</v>
      </c>
      <c r="B27" s="76" t="s">
        <v>921</v>
      </c>
      <c r="C27" s="93"/>
      <c r="D27" s="93"/>
      <c r="E27" s="123"/>
      <c r="F27" s="106">
        <f t="shared" si="0"/>
        <v>0</v>
      </c>
    </row>
    <row r="28" spans="1:6" s="161" customFormat="1" x14ac:dyDescent="0.2">
      <c r="A28" s="557" t="s">
        <v>122</v>
      </c>
      <c r="B28" s="69" t="s">
        <v>922</v>
      </c>
      <c r="C28" s="93"/>
      <c r="D28" s="93"/>
      <c r="E28" s="123"/>
      <c r="F28" s="106">
        <f t="shared" si="0"/>
        <v>0</v>
      </c>
    </row>
    <row r="29" spans="1:6" s="161" customFormat="1" x14ac:dyDescent="0.2">
      <c r="A29" s="557" t="s">
        <v>122</v>
      </c>
      <c r="B29" s="69" t="s">
        <v>923</v>
      </c>
      <c r="C29" s="93"/>
      <c r="D29" s="93"/>
      <c r="E29" s="123"/>
      <c r="F29" s="106">
        <f t="shared" si="0"/>
        <v>0</v>
      </c>
    </row>
    <row r="30" spans="1:6" s="161" customFormat="1" x14ac:dyDescent="0.2">
      <c r="A30" s="558"/>
      <c r="B30" s="69"/>
      <c r="C30" s="169"/>
      <c r="D30" s="93"/>
      <c r="E30" s="123"/>
      <c r="F30" s="106">
        <f t="shared" si="0"/>
        <v>0</v>
      </c>
    </row>
    <row r="31" spans="1:6" s="161" customFormat="1" x14ac:dyDescent="0.2">
      <c r="A31" s="464">
        <f>A14+0.01</f>
        <v>1.02</v>
      </c>
      <c r="B31" s="69" t="s">
        <v>924</v>
      </c>
      <c r="C31" s="93"/>
      <c r="D31" s="93"/>
      <c r="E31" s="123"/>
      <c r="F31" s="106">
        <f t="shared" si="0"/>
        <v>0</v>
      </c>
    </row>
    <row r="32" spans="1:6" s="161" customFormat="1" x14ac:dyDescent="0.2">
      <c r="A32" s="557" t="s">
        <v>122</v>
      </c>
      <c r="B32" s="69" t="s">
        <v>909</v>
      </c>
      <c r="C32" s="93"/>
      <c r="D32" s="93"/>
      <c r="E32" s="123"/>
      <c r="F32" s="106">
        <f t="shared" si="0"/>
        <v>0</v>
      </c>
    </row>
    <row r="33" spans="1:6" s="161" customFormat="1" x14ac:dyDescent="0.2">
      <c r="A33" s="557" t="s">
        <v>122</v>
      </c>
      <c r="B33" s="69" t="s">
        <v>910</v>
      </c>
      <c r="C33" s="93"/>
      <c r="D33" s="93"/>
      <c r="E33" s="123"/>
      <c r="F33" s="106">
        <f t="shared" si="0"/>
        <v>0</v>
      </c>
    </row>
    <row r="34" spans="1:6" s="161" customFormat="1" x14ac:dyDescent="0.2">
      <c r="A34" s="557" t="s">
        <v>122</v>
      </c>
      <c r="B34" s="69" t="s">
        <v>911</v>
      </c>
      <c r="C34" s="93"/>
      <c r="D34" s="93"/>
      <c r="E34" s="123"/>
      <c r="F34" s="106">
        <f t="shared" si="0"/>
        <v>0</v>
      </c>
    </row>
    <row r="35" spans="1:6" s="161" customFormat="1" ht="25.5" x14ac:dyDescent="0.2">
      <c r="A35" s="557" t="s">
        <v>122</v>
      </c>
      <c r="B35" s="69" t="s">
        <v>925</v>
      </c>
      <c r="C35" s="93"/>
      <c r="D35" s="93"/>
      <c r="E35" s="123"/>
      <c r="F35" s="106">
        <f t="shared" si="0"/>
        <v>0</v>
      </c>
    </row>
    <row r="36" spans="1:6" s="161" customFormat="1" x14ac:dyDescent="0.2">
      <c r="A36" s="557" t="s">
        <v>122</v>
      </c>
      <c r="B36" s="69" t="s">
        <v>926</v>
      </c>
      <c r="C36" s="93"/>
      <c r="D36" s="93"/>
      <c r="E36" s="123"/>
      <c r="F36" s="106">
        <f t="shared" si="0"/>
        <v>0</v>
      </c>
    </row>
    <row r="37" spans="1:6" s="161" customFormat="1" ht="25.5" x14ac:dyDescent="0.2">
      <c r="A37" s="557" t="s">
        <v>122</v>
      </c>
      <c r="B37" s="69" t="s">
        <v>927</v>
      </c>
      <c r="C37" s="93"/>
      <c r="D37" s="93"/>
      <c r="E37" s="123"/>
      <c r="F37" s="106">
        <f t="shared" si="0"/>
        <v>0</v>
      </c>
    </row>
    <row r="38" spans="1:6" s="161" customFormat="1" x14ac:dyDescent="0.2">
      <c r="A38" s="557" t="s">
        <v>122</v>
      </c>
      <c r="B38" s="69" t="s">
        <v>928</v>
      </c>
      <c r="C38" s="93"/>
      <c r="D38" s="93"/>
      <c r="E38" s="123"/>
      <c r="F38" s="106">
        <f t="shared" si="0"/>
        <v>0</v>
      </c>
    </row>
    <row r="39" spans="1:6" s="161" customFormat="1" x14ac:dyDescent="0.2">
      <c r="A39" s="557" t="s">
        <v>122</v>
      </c>
      <c r="B39" s="69" t="s">
        <v>929</v>
      </c>
      <c r="C39" s="93"/>
      <c r="D39" s="93"/>
      <c r="E39" s="123"/>
      <c r="F39" s="106">
        <f t="shared" si="0"/>
        <v>0</v>
      </c>
    </row>
    <row r="40" spans="1:6" s="161" customFormat="1" ht="25.5" x14ac:dyDescent="0.2">
      <c r="A40" s="557" t="s">
        <v>122</v>
      </c>
      <c r="B40" s="69" t="s">
        <v>930</v>
      </c>
      <c r="C40" s="93"/>
      <c r="D40" s="93"/>
      <c r="E40" s="123"/>
      <c r="F40" s="106">
        <f t="shared" si="0"/>
        <v>0</v>
      </c>
    </row>
    <row r="41" spans="1:6" s="161" customFormat="1" x14ac:dyDescent="0.2">
      <c r="A41" s="558"/>
      <c r="B41" s="69"/>
      <c r="C41" s="169"/>
      <c r="D41" s="93"/>
      <c r="E41" s="123"/>
      <c r="F41" s="106">
        <f t="shared" si="0"/>
        <v>0</v>
      </c>
    </row>
    <row r="42" spans="1:6" s="161" customFormat="1" x14ac:dyDescent="0.2">
      <c r="A42" s="464">
        <f>A31+0.01</f>
        <v>1.03</v>
      </c>
      <c r="B42" s="69" t="s">
        <v>931</v>
      </c>
      <c r="C42" s="93"/>
      <c r="D42" s="93"/>
      <c r="E42" s="123"/>
      <c r="F42" s="106">
        <f t="shared" si="0"/>
        <v>0</v>
      </c>
    </row>
    <row r="43" spans="1:6" s="161" customFormat="1" x14ac:dyDescent="0.2">
      <c r="A43" s="557" t="s">
        <v>122</v>
      </c>
      <c r="B43" s="69" t="s">
        <v>909</v>
      </c>
      <c r="C43" s="93"/>
      <c r="D43" s="93"/>
      <c r="E43" s="123"/>
      <c r="F43" s="106">
        <f t="shared" si="0"/>
        <v>0</v>
      </c>
    </row>
    <row r="44" spans="1:6" s="161" customFormat="1" x14ac:dyDescent="0.2">
      <c r="A44" s="557" t="s">
        <v>122</v>
      </c>
      <c r="B44" s="69" t="s">
        <v>910</v>
      </c>
      <c r="C44" s="93"/>
      <c r="D44" s="93"/>
      <c r="E44" s="123"/>
      <c r="F44" s="106">
        <f t="shared" si="0"/>
        <v>0</v>
      </c>
    </row>
    <row r="45" spans="1:6" s="161" customFormat="1" x14ac:dyDescent="0.2">
      <c r="A45" s="557" t="s">
        <v>122</v>
      </c>
      <c r="B45" s="69" t="s">
        <v>911</v>
      </c>
      <c r="C45" s="93"/>
      <c r="D45" s="93"/>
      <c r="E45" s="123"/>
      <c r="F45" s="106">
        <f t="shared" si="0"/>
        <v>0</v>
      </c>
    </row>
    <row r="46" spans="1:6" s="161" customFormat="1" x14ac:dyDescent="0.2">
      <c r="A46" s="557" t="s">
        <v>122</v>
      </c>
      <c r="B46" s="76" t="s">
        <v>932</v>
      </c>
      <c r="C46" s="93"/>
      <c r="D46" s="93"/>
      <c r="E46" s="123"/>
      <c r="F46" s="106">
        <f t="shared" si="0"/>
        <v>0</v>
      </c>
    </row>
    <row r="47" spans="1:6" s="161" customFormat="1" x14ac:dyDescent="0.2">
      <c r="A47" s="557" t="s">
        <v>122</v>
      </c>
      <c r="B47" s="69" t="s">
        <v>933</v>
      </c>
      <c r="C47" s="93"/>
      <c r="D47" s="93"/>
      <c r="E47" s="123"/>
      <c r="F47" s="106">
        <f t="shared" si="0"/>
        <v>0</v>
      </c>
    </row>
    <row r="48" spans="1:6" s="161" customFormat="1" x14ac:dyDescent="0.2">
      <c r="A48" s="557" t="s">
        <v>122</v>
      </c>
      <c r="B48" s="69" t="s">
        <v>934</v>
      </c>
      <c r="C48" s="93"/>
      <c r="D48" s="93"/>
      <c r="E48" s="123"/>
      <c r="F48" s="106">
        <f t="shared" si="0"/>
        <v>0</v>
      </c>
    </row>
    <row r="49" spans="1:6" s="161" customFormat="1" ht="25.5" x14ac:dyDescent="0.2">
      <c r="A49" s="557" t="s">
        <v>122</v>
      </c>
      <c r="B49" s="69" t="s">
        <v>935</v>
      </c>
      <c r="C49" s="93"/>
      <c r="D49" s="93"/>
      <c r="E49" s="123"/>
      <c r="F49" s="106">
        <f t="shared" si="0"/>
        <v>0</v>
      </c>
    </row>
    <row r="50" spans="1:6" s="161" customFormat="1" x14ac:dyDescent="0.2">
      <c r="A50" s="557" t="s">
        <v>122</v>
      </c>
      <c r="B50" s="69" t="s">
        <v>936</v>
      </c>
      <c r="C50" s="93"/>
      <c r="D50" s="93"/>
      <c r="E50" s="123"/>
      <c r="F50" s="106">
        <f t="shared" si="0"/>
        <v>0</v>
      </c>
    </row>
    <row r="51" spans="1:6" s="161" customFormat="1" x14ac:dyDescent="0.2">
      <c r="A51" s="558"/>
      <c r="B51" s="69"/>
      <c r="C51" s="169"/>
      <c r="D51" s="93"/>
      <c r="E51" s="123"/>
      <c r="F51" s="106">
        <f t="shared" si="0"/>
        <v>0</v>
      </c>
    </row>
    <row r="52" spans="1:6" s="161" customFormat="1" x14ac:dyDescent="0.2">
      <c r="A52" s="558"/>
      <c r="B52" s="69"/>
      <c r="C52" s="169"/>
      <c r="D52" s="93"/>
      <c r="E52" s="123"/>
      <c r="F52" s="106" t="s">
        <v>494</v>
      </c>
    </row>
    <row r="53" spans="1:6" s="161" customFormat="1" x14ac:dyDescent="0.2">
      <c r="A53" s="167">
        <v>16060</v>
      </c>
      <c r="B53" s="168" t="s">
        <v>937</v>
      </c>
      <c r="C53" s="169"/>
      <c r="D53" s="93"/>
      <c r="E53" s="123"/>
      <c r="F53" s="106">
        <f t="shared" si="0"/>
        <v>0</v>
      </c>
    </row>
    <row r="54" spans="1:6" s="161" customFormat="1" x14ac:dyDescent="0.2">
      <c r="A54" s="170"/>
      <c r="B54" s="171" t="s">
        <v>938</v>
      </c>
      <c r="C54" s="169"/>
      <c r="D54" s="93"/>
      <c r="E54" s="123"/>
      <c r="F54" s="106">
        <f t="shared" si="0"/>
        <v>0</v>
      </c>
    </row>
    <row r="55" spans="1:6" s="161" customFormat="1" ht="158.25" customHeight="1" x14ac:dyDescent="0.2">
      <c r="A55" s="170"/>
      <c r="B55" s="69" t="s">
        <v>939</v>
      </c>
      <c r="C55" s="169"/>
      <c r="D55" s="93"/>
      <c r="E55" s="123"/>
      <c r="F55" s="106">
        <f t="shared" si="0"/>
        <v>0</v>
      </c>
    </row>
    <row r="56" spans="1:6" s="161" customFormat="1" x14ac:dyDescent="0.2">
      <c r="A56" s="170">
        <v>16060.1</v>
      </c>
      <c r="B56" s="559" t="s">
        <v>940</v>
      </c>
      <c r="C56" s="79"/>
      <c r="D56" s="79"/>
      <c r="E56" s="123"/>
      <c r="F56" s="106"/>
    </row>
    <row r="57" spans="1:6" s="161" customFormat="1" x14ac:dyDescent="0.2">
      <c r="A57" s="560"/>
      <c r="B57" s="133"/>
      <c r="C57" s="79"/>
      <c r="D57" s="79"/>
      <c r="E57" s="123"/>
      <c r="F57" s="106"/>
    </row>
    <row r="58" spans="1:6" s="161" customFormat="1" x14ac:dyDescent="0.2">
      <c r="A58" s="561" t="s">
        <v>941</v>
      </c>
      <c r="B58" s="133" t="s">
        <v>942</v>
      </c>
      <c r="C58" s="79" t="s">
        <v>132</v>
      </c>
      <c r="D58" s="79">
        <v>1</v>
      </c>
      <c r="E58" s="123"/>
      <c r="F58" s="106">
        <f>$D58*E58</f>
        <v>0</v>
      </c>
    </row>
    <row r="59" spans="1:6" s="161" customFormat="1" x14ac:dyDescent="0.2">
      <c r="A59" s="560"/>
      <c r="B59" s="535" t="s">
        <v>149</v>
      </c>
      <c r="C59" s="79"/>
      <c r="D59" s="79"/>
      <c r="E59" s="123"/>
      <c r="F59" s="106"/>
    </row>
    <row r="60" spans="1:6" s="161" customFormat="1" x14ac:dyDescent="0.2">
      <c r="A60" s="560"/>
      <c r="B60" s="536"/>
      <c r="C60" s="79"/>
      <c r="D60" s="79"/>
      <c r="E60" s="123"/>
      <c r="F60" s="106"/>
    </row>
    <row r="61" spans="1:6" s="161" customFormat="1" x14ac:dyDescent="0.2">
      <c r="A61" s="170"/>
      <c r="B61" s="69"/>
      <c r="C61" s="169"/>
      <c r="D61" s="93"/>
      <c r="E61" s="123"/>
      <c r="F61" s="106">
        <f>$D61*E61</f>
        <v>0</v>
      </c>
    </row>
    <row r="62" spans="1:6" s="161" customFormat="1" x14ac:dyDescent="0.2">
      <c r="A62" s="562">
        <v>16110</v>
      </c>
      <c r="B62" s="563" t="s">
        <v>943</v>
      </c>
      <c r="C62" s="169"/>
      <c r="D62" s="93"/>
      <c r="E62" s="123"/>
      <c r="F62" s="106"/>
    </row>
    <row r="63" spans="1:6" s="161" customFormat="1" x14ac:dyDescent="0.2">
      <c r="A63" s="560"/>
      <c r="B63" s="133"/>
      <c r="C63" s="169"/>
      <c r="D63" s="93"/>
      <c r="E63" s="123"/>
      <c r="F63" s="106"/>
    </row>
    <row r="64" spans="1:6" s="161" customFormat="1" ht="63.75" x14ac:dyDescent="0.2">
      <c r="A64" s="561"/>
      <c r="B64" s="133" t="s">
        <v>944</v>
      </c>
      <c r="C64" s="169"/>
      <c r="D64" s="93"/>
      <c r="E64" s="123"/>
      <c r="F64" s="106"/>
    </row>
    <row r="65" spans="1:6" s="161" customFormat="1" x14ac:dyDescent="0.2">
      <c r="A65" s="170" t="s">
        <v>945</v>
      </c>
      <c r="B65" s="76" t="s">
        <v>946</v>
      </c>
      <c r="C65" s="93" t="s">
        <v>126</v>
      </c>
      <c r="D65" s="93">
        <v>55</v>
      </c>
      <c r="E65" s="123"/>
      <c r="F65" s="106">
        <f>$D65*E65</f>
        <v>0</v>
      </c>
    </row>
    <row r="66" spans="1:6" s="161" customFormat="1" x14ac:dyDescent="0.2">
      <c r="A66" s="91"/>
      <c r="B66" s="92" t="s">
        <v>149</v>
      </c>
      <c r="C66" s="93"/>
      <c r="D66" s="93"/>
      <c r="E66" s="123"/>
      <c r="F66" s="106">
        <v>0</v>
      </c>
    </row>
    <row r="67" spans="1:6" s="161" customFormat="1" x14ac:dyDescent="0.2">
      <c r="A67" s="91"/>
      <c r="B67" s="95"/>
      <c r="C67" s="93"/>
      <c r="D67" s="93"/>
      <c r="E67" s="123"/>
      <c r="F67" s="106">
        <v>0</v>
      </c>
    </row>
    <row r="68" spans="1:6" s="161" customFormat="1" x14ac:dyDescent="0.2">
      <c r="A68" s="91"/>
      <c r="B68" s="69"/>
      <c r="C68" s="93"/>
      <c r="D68" s="93"/>
      <c r="E68" s="123"/>
      <c r="F68" s="106">
        <v>0</v>
      </c>
    </row>
    <row r="69" spans="1:6" s="161" customFormat="1" x14ac:dyDescent="0.2">
      <c r="A69" s="170" t="s">
        <v>947</v>
      </c>
      <c r="B69" s="76" t="s">
        <v>948</v>
      </c>
      <c r="C69" s="93" t="s">
        <v>126</v>
      </c>
      <c r="D69" s="93">
        <v>145</v>
      </c>
      <c r="E69" s="123"/>
      <c r="F69" s="106">
        <f>$D69*E69</f>
        <v>0</v>
      </c>
    </row>
    <row r="70" spans="1:6" s="161" customFormat="1" x14ac:dyDescent="0.2">
      <c r="A70" s="91"/>
      <c r="B70" s="92" t="s">
        <v>149</v>
      </c>
      <c r="C70" s="93"/>
      <c r="D70" s="93"/>
      <c r="E70" s="123"/>
      <c r="F70" s="106">
        <v>0</v>
      </c>
    </row>
    <row r="71" spans="1:6" s="161" customFormat="1" x14ac:dyDescent="0.2">
      <c r="A71" s="91"/>
      <c r="B71" s="95"/>
      <c r="C71" s="93"/>
      <c r="D71" s="93"/>
      <c r="E71" s="123"/>
      <c r="F71" s="106">
        <v>0</v>
      </c>
    </row>
    <row r="72" spans="1:6" s="161" customFormat="1" x14ac:dyDescent="0.2">
      <c r="A72" s="560"/>
      <c r="B72" s="133"/>
      <c r="C72" s="169"/>
      <c r="D72" s="93"/>
      <c r="E72" s="123"/>
      <c r="F72" s="106"/>
    </row>
    <row r="73" spans="1:6" s="161" customFormat="1" x14ac:dyDescent="0.2">
      <c r="A73" s="170" t="s">
        <v>949</v>
      </c>
      <c r="B73" s="76" t="s">
        <v>950</v>
      </c>
      <c r="C73" s="93" t="s">
        <v>126</v>
      </c>
      <c r="D73" s="93">
        <v>55</v>
      </c>
      <c r="E73" s="123"/>
      <c r="F73" s="106">
        <f>$D73*E73</f>
        <v>0</v>
      </c>
    </row>
    <row r="74" spans="1:6" s="161" customFormat="1" x14ac:dyDescent="0.2">
      <c r="A74" s="91"/>
      <c r="B74" s="92" t="s">
        <v>149</v>
      </c>
      <c r="C74" s="93"/>
      <c r="D74" s="93"/>
      <c r="E74" s="123"/>
      <c r="F74" s="106">
        <v>0</v>
      </c>
    </row>
    <row r="75" spans="1:6" s="161" customFormat="1" x14ac:dyDescent="0.2">
      <c r="A75" s="91"/>
      <c r="B75" s="95"/>
      <c r="C75" s="93"/>
      <c r="D75" s="93"/>
      <c r="E75" s="123"/>
      <c r="F75" s="106">
        <v>0</v>
      </c>
    </row>
    <row r="76" spans="1:6" s="161" customFormat="1" x14ac:dyDescent="0.2">
      <c r="A76" s="560"/>
      <c r="B76" s="133"/>
      <c r="C76" s="169"/>
      <c r="D76" s="93"/>
      <c r="E76" s="123"/>
      <c r="F76" s="106"/>
    </row>
    <row r="77" spans="1:6" s="161" customFormat="1" x14ac:dyDescent="0.2">
      <c r="A77" s="170" t="s">
        <v>951</v>
      </c>
      <c r="B77" s="76" t="s">
        <v>952</v>
      </c>
      <c r="C77" s="93" t="s">
        <v>126</v>
      </c>
      <c r="D77" s="93">
        <v>12</v>
      </c>
      <c r="E77" s="123"/>
      <c r="F77" s="106">
        <f>$D77*E77</f>
        <v>0</v>
      </c>
    </row>
    <row r="78" spans="1:6" s="161" customFormat="1" x14ac:dyDescent="0.2">
      <c r="A78" s="91"/>
      <c r="B78" s="92" t="s">
        <v>149</v>
      </c>
      <c r="C78" s="93"/>
      <c r="D78" s="93"/>
      <c r="E78" s="123"/>
      <c r="F78" s="106">
        <v>0</v>
      </c>
    </row>
    <row r="79" spans="1:6" s="161" customFormat="1" x14ac:dyDescent="0.2">
      <c r="A79" s="91"/>
      <c r="B79" s="95"/>
      <c r="C79" s="93"/>
      <c r="D79" s="93"/>
      <c r="E79" s="123"/>
      <c r="F79" s="106">
        <v>0</v>
      </c>
    </row>
    <row r="80" spans="1:6" s="161" customFormat="1" x14ac:dyDescent="0.2">
      <c r="A80" s="560"/>
      <c r="B80" s="133"/>
      <c r="C80" s="169"/>
      <c r="D80" s="93"/>
      <c r="E80" s="123"/>
      <c r="F80" s="106"/>
    </row>
    <row r="81" spans="1:6" s="161" customFormat="1" x14ac:dyDescent="0.2">
      <c r="A81" s="170" t="s">
        <v>953</v>
      </c>
      <c r="B81" s="76" t="s">
        <v>954</v>
      </c>
      <c r="C81" s="93" t="s">
        <v>126</v>
      </c>
      <c r="D81" s="93">
        <v>65</v>
      </c>
      <c r="E81" s="123"/>
      <c r="F81" s="106">
        <f>$D81*E81</f>
        <v>0</v>
      </c>
    </row>
    <row r="82" spans="1:6" s="161" customFormat="1" x14ac:dyDescent="0.2">
      <c r="A82" s="91"/>
      <c r="B82" s="92" t="s">
        <v>149</v>
      </c>
      <c r="C82" s="93"/>
      <c r="D82" s="93"/>
      <c r="E82" s="123"/>
      <c r="F82" s="106">
        <v>0</v>
      </c>
    </row>
    <row r="83" spans="1:6" s="161" customFormat="1" x14ac:dyDescent="0.2">
      <c r="A83" s="91"/>
      <c r="B83" s="95"/>
      <c r="C83" s="93"/>
      <c r="D83" s="93"/>
      <c r="E83" s="123"/>
      <c r="F83" s="106">
        <v>0</v>
      </c>
    </row>
    <row r="84" spans="1:6" s="161" customFormat="1" x14ac:dyDescent="0.2">
      <c r="A84" s="560"/>
      <c r="B84" s="133"/>
      <c r="C84" s="169"/>
      <c r="D84" s="93"/>
      <c r="E84" s="123"/>
      <c r="F84" s="106">
        <f>SUM(F55:F83)</f>
        <v>0</v>
      </c>
    </row>
    <row r="85" spans="1:6" s="161" customFormat="1" x14ac:dyDescent="0.2">
      <c r="A85" s="167">
        <v>16120</v>
      </c>
      <c r="B85" s="168" t="s">
        <v>955</v>
      </c>
      <c r="C85" s="169"/>
      <c r="D85" s="93"/>
      <c r="E85" s="123"/>
      <c r="F85" s="106">
        <f t="shared" si="0"/>
        <v>0</v>
      </c>
    </row>
    <row r="86" spans="1:6" s="161" customFormat="1" x14ac:dyDescent="0.2">
      <c r="A86" s="91"/>
      <c r="B86" s="69"/>
      <c r="C86" s="169"/>
      <c r="D86" s="93"/>
      <c r="E86" s="123"/>
      <c r="F86" s="106">
        <f t="shared" si="0"/>
        <v>0</v>
      </c>
    </row>
    <row r="87" spans="1:6" s="161" customFormat="1" ht="89.25" x14ac:dyDescent="0.2">
      <c r="A87" s="126"/>
      <c r="B87" s="69" t="s">
        <v>956</v>
      </c>
      <c r="C87" s="169"/>
      <c r="D87" s="93"/>
      <c r="E87" s="123"/>
      <c r="F87" s="106">
        <f t="shared" si="0"/>
        <v>0</v>
      </c>
    </row>
    <row r="88" spans="1:6" s="161" customFormat="1" x14ac:dyDescent="0.2">
      <c r="A88" s="126"/>
      <c r="B88" s="69"/>
      <c r="C88" s="169"/>
      <c r="D88" s="93"/>
      <c r="E88" s="123"/>
      <c r="F88" s="106"/>
    </row>
    <row r="89" spans="1:6" s="161" customFormat="1" x14ac:dyDescent="0.2">
      <c r="A89" s="170">
        <f>A85+0.1</f>
        <v>16120.1</v>
      </c>
      <c r="B89" s="171" t="s">
        <v>957</v>
      </c>
      <c r="C89" s="169"/>
      <c r="D89" s="93"/>
      <c r="E89" s="123"/>
      <c r="F89" s="106">
        <f t="shared" si="0"/>
        <v>0</v>
      </c>
    </row>
    <row r="90" spans="1:6" s="161" customFormat="1" x14ac:dyDescent="0.2">
      <c r="A90" s="91"/>
      <c r="B90" s="69"/>
      <c r="C90" s="169"/>
      <c r="D90" s="93"/>
      <c r="E90" s="123"/>
      <c r="F90" s="106">
        <f t="shared" si="0"/>
        <v>0</v>
      </c>
    </row>
    <row r="91" spans="1:6" s="161" customFormat="1" x14ac:dyDescent="0.2">
      <c r="A91" s="170" t="s">
        <v>958</v>
      </c>
      <c r="B91" s="139" t="s">
        <v>959</v>
      </c>
      <c r="C91" s="93" t="s">
        <v>126</v>
      </c>
      <c r="D91" s="93">
        <v>45</v>
      </c>
      <c r="E91" s="123"/>
      <c r="F91" s="106">
        <f t="shared" si="0"/>
        <v>0</v>
      </c>
    </row>
    <row r="92" spans="1:6" s="161" customFormat="1" x14ac:dyDescent="0.2">
      <c r="A92" s="91"/>
      <c r="B92" s="92" t="s">
        <v>149</v>
      </c>
      <c r="C92" s="93"/>
      <c r="D92" s="93"/>
      <c r="E92" s="123"/>
      <c r="F92" s="106">
        <f t="shared" si="0"/>
        <v>0</v>
      </c>
    </row>
    <row r="93" spans="1:6" s="161" customFormat="1" x14ac:dyDescent="0.2">
      <c r="A93" s="91"/>
      <c r="B93" s="95"/>
      <c r="C93" s="93"/>
      <c r="D93" s="93"/>
      <c r="E93" s="123"/>
      <c r="F93" s="106">
        <f t="shared" si="0"/>
        <v>0</v>
      </c>
    </row>
    <row r="94" spans="1:6" s="161" customFormat="1" x14ac:dyDescent="0.2">
      <c r="A94" s="91"/>
      <c r="B94" s="69"/>
      <c r="C94" s="93"/>
      <c r="D94" s="93"/>
      <c r="E94" s="123"/>
      <c r="F94" s="106">
        <f t="shared" si="0"/>
        <v>0</v>
      </c>
    </row>
    <row r="95" spans="1:6" s="161" customFormat="1" x14ac:dyDescent="0.2">
      <c r="A95" s="170" t="s">
        <v>960</v>
      </c>
      <c r="B95" s="139" t="s">
        <v>961</v>
      </c>
      <c r="C95" s="93" t="s">
        <v>126</v>
      </c>
      <c r="D95" s="93">
        <v>95</v>
      </c>
      <c r="E95" s="123"/>
      <c r="F95" s="106">
        <f t="shared" si="0"/>
        <v>0</v>
      </c>
    </row>
    <row r="96" spans="1:6" s="161" customFormat="1" x14ac:dyDescent="0.2">
      <c r="A96" s="91"/>
      <c r="B96" s="92" t="s">
        <v>149</v>
      </c>
      <c r="C96" s="93"/>
      <c r="D96" s="93"/>
      <c r="E96" s="123"/>
      <c r="F96" s="106">
        <f t="shared" si="0"/>
        <v>0</v>
      </c>
    </row>
    <row r="97" spans="1:6" s="161" customFormat="1" x14ac:dyDescent="0.2">
      <c r="A97" s="91"/>
      <c r="B97" s="95"/>
      <c r="C97" s="93"/>
      <c r="D97" s="93"/>
      <c r="E97" s="123"/>
      <c r="F97" s="106">
        <f t="shared" si="0"/>
        <v>0</v>
      </c>
    </row>
    <row r="98" spans="1:6" s="161" customFormat="1" x14ac:dyDescent="0.2">
      <c r="A98" s="91"/>
      <c r="B98" s="69"/>
      <c r="C98" s="93"/>
      <c r="D98" s="93"/>
      <c r="E98" s="123"/>
      <c r="F98" s="106">
        <f t="shared" si="0"/>
        <v>0</v>
      </c>
    </row>
    <row r="99" spans="1:6" s="161" customFormat="1" x14ac:dyDescent="0.2">
      <c r="A99" s="170" t="s">
        <v>962</v>
      </c>
      <c r="B99" s="139" t="s">
        <v>963</v>
      </c>
      <c r="C99" s="93" t="s">
        <v>126</v>
      </c>
      <c r="D99" s="93">
        <v>10</v>
      </c>
      <c r="E99" s="123"/>
      <c r="F99" s="106">
        <f t="shared" si="0"/>
        <v>0</v>
      </c>
    </row>
    <row r="100" spans="1:6" s="161" customFormat="1" x14ac:dyDescent="0.2">
      <c r="A100" s="91"/>
      <c r="B100" s="92" t="s">
        <v>149</v>
      </c>
      <c r="C100" s="93"/>
      <c r="D100" s="93"/>
      <c r="E100" s="123"/>
      <c r="F100" s="106">
        <f t="shared" si="0"/>
        <v>0</v>
      </c>
    </row>
    <row r="101" spans="1:6" s="161" customFormat="1" x14ac:dyDescent="0.2">
      <c r="A101" s="91"/>
      <c r="B101" s="95"/>
      <c r="C101" s="93"/>
      <c r="D101" s="93"/>
      <c r="E101" s="123"/>
      <c r="F101" s="106">
        <f t="shared" ref="F101:F164" si="1">$D101*E101</f>
        <v>0</v>
      </c>
    </row>
    <row r="102" spans="1:6" s="161" customFormat="1" x14ac:dyDescent="0.2">
      <c r="A102" s="91"/>
      <c r="B102" s="69"/>
      <c r="C102" s="93"/>
      <c r="D102" s="93"/>
      <c r="E102" s="123"/>
      <c r="F102" s="106">
        <f t="shared" si="1"/>
        <v>0</v>
      </c>
    </row>
    <row r="103" spans="1:6" s="161" customFormat="1" x14ac:dyDescent="0.2">
      <c r="A103" s="91"/>
      <c r="B103" s="69"/>
      <c r="C103" s="93"/>
      <c r="D103" s="93"/>
      <c r="E103" s="123"/>
      <c r="F103" s="106"/>
    </row>
    <row r="104" spans="1:6" s="161" customFormat="1" x14ac:dyDescent="0.2">
      <c r="A104" s="140" t="s">
        <v>964</v>
      </c>
      <c r="B104" s="139" t="s">
        <v>965</v>
      </c>
      <c r="C104" s="93" t="s">
        <v>126</v>
      </c>
      <c r="D104" s="172">
        <v>95</v>
      </c>
      <c r="E104" s="123"/>
      <c r="F104" s="106">
        <f>$D104*E104</f>
        <v>0</v>
      </c>
    </row>
    <row r="105" spans="1:6" s="161" customFormat="1" x14ac:dyDescent="0.2">
      <c r="A105" s="91"/>
      <c r="B105" s="92" t="s">
        <v>149</v>
      </c>
      <c r="C105" s="93"/>
      <c r="D105" s="93"/>
      <c r="E105" s="123"/>
      <c r="F105" s="106"/>
    </row>
    <row r="106" spans="1:6" s="161" customFormat="1" x14ac:dyDescent="0.2">
      <c r="A106" s="91"/>
      <c r="B106" s="95"/>
      <c r="C106" s="93"/>
      <c r="D106" s="93"/>
      <c r="E106" s="123"/>
      <c r="F106" s="106"/>
    </row>
    <row r="107" spans="1:6" s="161" customFormat="1" x14ac:dyDescent="0.2">
      <c r="A107" s="91"/>
      <c r="B107" s="69"/>
      <c r="C107" s="93"/>
      <c r="D107" s="93"/>
      <c r="E107" s="123"/>
      <c r="F107" s="106">
        <f t="shared" si="1"/>
        <v>0</v>
      </c>
    </row>
    <row r="108" spans="1:6" s="161" customFormat="1" x14ac:dyDescent="0.2">
      <c r="A108" s="91"/>
      <c r="B108" s="69"/>
      <c r="C108" s="93"/>
      <c r="D108" s="93"/>
      <c r="E108" s="123"/>
      <c r="F108" s="106"/>
    </row>
    <row r="109" spans="1:6" s="161" customFormat="1" x14ac:dyDescent="0.2">
      <c r="A109" s="167">
        <v>16140</v>
      </c>
      <c r="B109" s="168" t="s">
        <v>966</v>
      </c>
      <c r="C109" s="169"/>
      <c r="D109" s="93"/>
      <c r="E109" s="123"/>
      <c r="F109" s="106">
        <f t="shared" si="1"/>
        <v>0</v>
      </c>
    </row>
    <row r="110" spans="1:6" s="161" customFormat="1" x14ac:dyDescent="0.2">
      <c r="A110" s="91"/>
      <c r="B110" s="69"/>
      <c r="C110" s="169"/>
      <c r="D110" s="93"/>
      <c r="E110" s="123"/>
      <c r="F110" s="106">
        <f t="shared" si="1"/>
        <v>0</v>
      </c>
    </row>
    <row r="111" spans="1:6" s="161" customFormat="1" ht="102" x14ac:dyDescent="0.2">
      <c r="A111" s="170"/>
      <c r="B111" s="69" t="s">
        <v>967</v>
      </c>
      <c r="C111" s="169"/>
      <c r="D111" s="93"/>
      <c r="E111" s="123"/>
      <c r="F111" s="106">
        <f t="shared" si="1"/>
        <v>0</v>
      </c>
    </row>
    <row r="112" spans="1:6" s="161" customFormat="1" x14ac:dyDescent="0.2">
      <c r="A112" s="170"/>
      <c r="B112" s="69"/>
      <c r="C112" s="169"/>
      <c r="D112" s="93"/>
      <c r="E112" s="123"/>
      <c r="F112" s="106">
        <f t="shared" si="1"/>
        <v>0</v>
      </c>
    </row>
    <row r="113" spans="1:6" s="161" customFormat="1" x14ac:dyDescent="0.2">
      <c r="A113" s="170">
        <f>A109+0.1</f>
        <v>16140.1</v>
      </c>
      <c r="B113" s="171" t="s">
        <v>968</v>
      </c>
      <c r="C113" s="169"/>
      <c r="D113" s="93"/>
      <c r="E113" s="123"/>
      <c r="F113" s="106">
        <f t="shared" si="1"/>
        <v>0</v>
      </c>
    </row>
    <row r="114" spans="1:6" s="161" customFormat="1" x14ac:dyDescent="0.2">
      <c r="A114" s="91"/>
      <c r="B114" s="69"/>
      <c r="C114" s="169"/>
      <c r="D114" s="93"/>
      <c r="E114" s="123"/>
      <c r="F114" s="106">
        <f t="shared" si="1"/>
        <v>0</v>
      </c>
    </row>
    <row r="115" spans="1:6" s="161" customFormat="1" x14ac:dyDescent="0.2">
      <c r="A115" s="170" t="s">
        <v>969</v>
      </c>
      <c r="B115" s="69" t="s">
        <v>970</v>
      </c>
      <c r="C115" s="93" t="s">
        <v>127</v>
      </c>
      <c r="D115" s="93">
        <v>26</v>
      </c>
      <c r="E115" s="123"/>
      <c r="F115" s="106">
        <f t="shared" si="1"/>
        <v>0</v>
      </c>
    </row>
    <row r="116" spans="1:6" s="161" customFormat="1" x14ac:dyDescent="0.2">
      <c r="A116" s="91"/>
      <c r="B116" s="92" t="s">
        <v>149</v>
      </c>
      <c r="C116" s="93"/>
      <c r="D116" s="93"/>
      <c r="E116" s="123"/>
      <c r="F116" s="106">
        <f t="shared" si="1"/>
        <v>0</v>
      </c>
    </row>
    <row r="117" spans="1:6" s="161" customFormat="1" x14ac:dyDescent="0.2">
      <c r="A117" s="91"/>
      <c r="B117" s="95"/>
      <c r="C117" s="93"/>
      <c r="D117" s="93"/>
      <c r="E117" s="123"/>
      <c r="F117" s="106">
        <f t="shared" si="1"/>
        <v>0</v>
      </c>
    </row>
    <row r="118" spans="1:6" s="161" customFormat="1" x14ac:dyDescent="0.2">
      <c r="A118" s="91"/>
      <c r="B118" s="69"/>
      <c r="C118" s="93"/>
      <c r="D118" s="93"/>
      <c r="E118" s="123"/>
      <c r="F118" s="106">
        <f>SUM(F87:F116)</f>
        <v>0</v>
      </c>
    </row>
    <row r="119" spans="1:6" s="161" customFormat="1" x14ac:dyDescent="0.2">
      <c r="A119" s="170" t="s">
        <v>971</v>
      </c>
      <c r="B119" s="69" t="s">
        <v>972</v>
      </c>
      <c r="C119" s="93" t="s">
        <v>127</v>
      </c>
      <c r="D119" s="93">
        <v>71</v>
      </c>
      <c r="E119" s="123"/>
      <c r="F119" s="106">
        <f t="shared" si="1"/>
        <v>0</v>
      </c>
    </row>
    <row r="120" spans="1:6" s="161" customFormat="1" x14ac:dyDescent="0.2">
      <c r="A120" s="91"/>
      <c r="B120" s="92" t="s">
        <v>149</v>
      </c>
      <c r="C120" s="93"/>
      <c r="D120" s="93"/>
      <c r="E120" s="123"/>
      <c r="F120" s="106">
        <f t="shared" si="1"/>
        <v>0</v>
      </c>
    </row>
    <row r="121" spans="1:6" s="161" customFormat="1" x14ac:dyDescent="0.2">
      <c r="A121" s="91"/>
      <c r="B121" s="95"/>
      <c r="C121" s="93"/>
      <c r="D121" s="93"/>
      <c r="E121" s="123"/>
      <c r="F121" s="106">
        <f t="shared" si="1"/>
        <v>0</v>
      </c>
    </row>
    <row r="122" spans="1:6" s="161" customFormat="1" x14ac:dyDescent="0.2">
      <c r="A122" s="91"/>
      <c r="B122" s="69"/>
      <c r="C122" s="93"/>
      <c r="D122" s="93"/>
      <c r="E122" s="123"/>
      <c r="F122" s="106">
        <f t="shared" si="1"/>
        <v>0</v>
      </c>
    </row>
    <row r="123" spans="1:6" s="161" customFormat="1" x14ac:dyDescent="0.2">
      <c r="A123" s="91" t="s">
        <v>973</v>
      </c>
      <c r="B123" s="69" t="s">
        <v>974</v>
      </c>
      <c r="C123" s="93" t="s">
        <v>127</v>
      </c>
      <c r="D123" s="93">
        <v>59</v>
      </c>
      <c r="E123" s="123"/>
      <c r="F123" s="106">
        <f>$D123*E123</f>
        <v>0</v>
      </c>
    </row>
    <row r="124" spans="1:6" s="161" customFormat="1" x14ac:dyDescent="0.2">
      <c r="A124" s="91"/>
      <c r="B124" s="92" t="s">
        <v>149</v>
      </c>
      <c r="C124" s="93"/>
      <c r="D124" s="93"/>
      <c r="E124" s="123"/>
      <c r="F124" s="106"/>
    </row>
    <row r="125" spans="1:6" s="161" customFormat="1" x14ac:dyDescent="0.2">
      <c r="A125" s="91"/>
      <c r="B125" s="95"/>
      <c r="C125" s="93"/>
      <c r="D125" s="93"/>
      <c r="E125" s="123"/>
      <c r="F125" s="106"/>
    </row>
    <row r="126" spans="1:6" s="161" customFormat="1" x14ac:dyDescent="0.2">
      <c r="A126" s="91"/>
      <c r="B126" s="69"/>
      <c r="C126" s="169"/>
      <c r="D126" s="93"/>
      <c r="E126" s="123"/>
      <c r="F126" s="106"/>
    </row>
    <row r="127" spans="1:6" s="161" customFormat="1" x14ac:dyDescent="0.2">
      <c r="A127" s="170" t="s">
        <v>975</v>
      </c>
      <c r="B127" s="133" t="s">
        <v>976</v>
      </c>
      <c r="C127" s="93" t="s">
        <v>127</v>
      </c>
      <c r="D127" s="93">
        <v>2</v>
      </c>
      <c r="E127" s="123"/>
      <c r="F127" s="106">
        <f t="shared" si="1"/>
        <v>0</v>
      </c>
    </row>
    <row r="128" spans="1:6" s="161" customFormat="1" x14ac:dyDescent="0.2">
      <c r="A128" s="91"/>
      <c r="B128" s="535" t="s">
        <v>149</v>
      </c>
      <c r="C128" s="93"/>
      <c r="D128" s="93"/>
      <c r="E128" s="123"/>
      <c r="F128" s="106">
        <f t="shared" si="1"/>
        <v>0</v>
      </c>
    </row>
    <row r="129" spans="1:6" s="161" customFormat="1" x14ac:dyDescent="0.2">
      <c r="A129" s="91"/>
      <c r="B129" s="536"/>
      <c r="C129" s="93"/>
      <c r="D129" s="93"/>
      <c r="E129" s="123"/>
      <c r="F129" s="106">
        <f t="shared" si="1"/>
        <v>0</v>
      </c>
    </row>
    <row r="130" spans="1:6" s="161" customFormat="1" x14ac:dyDescent="0.2">
      <c r="A130" s="91"/>
      <c r="B130" s="69"/>
      <c r="C130" s="169"/>
      <c r="D130" s="93"/>
      <c r="E130" s="123"/>
      <c r="F130" s="106">
        <f t="shared" si="1"/>
        <v>0</v>
      </c>
    </row>
    <row r="131" spans="1:6" s="161" customFormat="1" x14ac:dyDescent="0.2">
      <c r="A131" s="170">
        <f>A113+0.1</f>
        <v>16140.2</v>
      </c>
      <c r="B131" s="171" t="s">
        <v>977</v>
      </c>
      <c r="C131" s="169"/>
      <c r="D131" s="93"/>
      <c r="E131" s="123"/>
      <c r="F131" s="106">
        <f t="shared" si="1"/>
        <v>0</v>
      </c>
    </row>
    <row r="132" spans="1:6" s="161" customFormat="1" x14ac:dyDescent="0.2">
      <c r="A132" s="91"/>
      <c r="B132" s="69"/>
      <c r="C132" s="169"/>
      <c r="D132" s="93"/>
      <c r="E132" s="123"/>
      <c r="F132" s="106">
        <f t="shared" si="1"/>
        <v>0</v>
      </c>
    </row>
    <row r="133" spans="1:6" s="161" customFormat="1" x14ac:dyDescent="0.2">
      <c r="A133" s="170" t="s">
        <v>978</v>
      </c>
      <c r="B133" s="139" t="s">
        <v>979</v>
      </c>
      <c r="C133" s="93" t="s">
        <v>127</v>
      </c>
      <c r="D133" s="93">
        <v>17</v>
      </c>
      <c r="E133" s="123"/>
      <c r="F133" s="106">
        <f t="shared" si="1"/>
        <v>0</v>
      </c>
    </row>
    <row r="134" spans="1:6" s="161" customFormat="1" x14ac:dyDescent="0.2">
      <c r="A134" s="91"/>
      <c r="B134" s="92" t="s">
        <v>149</v>
      </c>
      <c r="C134" s="93"/>
      <c r="D134" s="93"/>
      <c r="E134" s="123"/>
      <c r="F134" s="106">
        <f t="shared" si="1"/>
        <v>0</v>
      </c>
    </row>
    <row r="135" spans="1:6" s="161" customFormat="1" x14ac:dyDescent="0.2">
      <c r="A135" s="91"/>
      <c r="B135" s="95"/>
      <c r="C135" s="93"/>
      <c r="D135" s="93"/>
      <c r="E135" s="123"/>
      <c r="F135" s="106">
        <f t="shared" si="1"/>
        <v>0</v>
      </c>
    </row>
    <row r="136" spans="1:6" s="161" customFormat="1" x14ac:dyDescent="0.2">
      <c r="A136" s="91"/>
      <c r="B136" s="69"/>
      <c r="C136" s="93"/>
      <c r="D136" s="93"/>
      <c r="E136" s="123"/>
      <c r="F136" s="106">
        <f t="shared" si="1"/>
        <v>0</v>
      </c>
    </row>
    <row r="137" spans="1:6" s="161" customFormat="1" x14ac:dyDescent="0.2">
      <c r="A137" s="170" t="s">
        <v>980</v>
      </c>
      <c r="B137" s="139" t="s">
        <v>981</v>
      </c>
      <c r="C137" s="93" t="s">
        <v>127</v>
      </c>
      <c r="D137" s="93">
        <v>10</v>
      </c>
      <c r="E137" s="123"/>
      <c r="F137" s="106">
        <f>$D137*E137</f>
        <v>0</v>
      </c>
    </row>
    <row r="138" spans="1:6" s="161" customFormat="1" x14ac:dyDescent="0.2">
      <c r="A138" s="91"/>
      <c r="B138" s="92" t="s">
        <v>149</v>
      </c>
      <c r="C138" s="93"/>
      <c r="D138" s="93"/>
      <c r="E138" s="123"/>
      <c r="F138" s="106">
        <f t="shared" si="1"/>
        <v>0</v>
      </c>
    </row>
    <row r="139" spans="1:6" s="161" customFormat="1" x14ac:dyDescent="0.2">
      <c r="A139" s="91"/>
      <c r="B139" s="95"/>
      <c r="C139" s="93"/>
      <c r="D139" s="93"/>
      <c r="E139" s="123"/>
      <c r="F139" s="106">
        <f t="shared" si="1"/>
        <v>0</v>
      </c>
    </row>
    <row r="140" spans="1:6" s="161" customFormat="1" x14ac:dyDescent="0.2">
      <c r="A140" s="91"/>
      <c r="B140" s="69"/>
      <c r="C140" s="93"/>
      <c r="D140" s="93"/>
      <c r="E140" s="123"/>
      <c r="F140" s="106">
        <f t="shared" si="1"/>
        <v>0</v>
      </c>
    </row>
    <row r="141" spans="1:6" s="161" customFormat="1" x14ac:dyDescent="0.2">
      <c r="A141" s="170" t="s">
        <v>982</v>
      </c>
      <c r="B141" s="139" t="s">
        <v>983</v>
      </c>
      <c r="C141" s="93" t="s">
        <v>127</v>
      </c>
      <c r="D141" s="93">
        <v>1</v>
      </c>
      <c r="E141" s="123"/>
      <c r="F141" s="106">
        <f>$D141*E141</f>
        <v>0</v>
      </c>
    </row>
    <row r="142" spans="1:6" s="161" customFormat="1" x14ac:dyDescent="0.2">
      <c r="A142" s="91"/>
      <c r="B142" s="92" t="s">
        <v>149</v>
      </c>
      <c r="C142" s="93"/>
      <c r="D142" s="93"/>
      <c r="E142" s="123"/>
      <c r="F142" s="106">
        <f>$D142*E142</f>
        <v>0</v>
      </c>
    </row>
    <row r="143" spans="1:6" s="161" customFormat="1" x14ac:dyDescent="0.2">
      <c r="A143" s="91"/>
      <c r="B143" s="95"/>
      <c r="C143" s="93"/>
      <c r="D143" s="93"/>
      <c r="E143" s="123"/>
      <c r="F143" s="106">
        <f>$D143*E143</f>
        <v>0</v>
      </c>
    </row>
    <row r="144" spans="1:6" s="161" customFormat="1" x14ac:dyDescent="0.2">
      <c r="A144" s="91"/>
      <c r="B144" s="69"/>
      <c r="C144" s="93"/>
      <c r="D144" s="93"/>
      <c r="E144" s="123"/>
      <c r="F144" s="106"/>
    </row>
    <row r="145" spans="1:6" s="161" customFormat="1" x14ac:dyDescent="0.2">
      <c r="A145" s="170" t="s">
        <v>984</v>
      </c>
      <c r="B145" s="139" t="s">
        <v>985</v>
      </c>
      <c r="C145" s="93" t="s">
        <v>127</v>
      </c>
      <c r="D145" s="93">
        <v>11</v>
      </c>
      <c r="E145" s="123"/>
      <c r="F145" s="106">
        <f>$D145*E145</f>
        <v>0</v>
      </c>
    </row>
    <row r="146" spans="1:6" s="161" customFormat="1" x14ac:dyDescent="0.2">
      <c r="A146" s="91"/>
      <c r="B146" s="92" t="s">
        <v>149</v>
      </c>
      <c r="C146" s="93"/>
      <c r="D146" s="93"/>
      <c r="E146" s="123"/>
      <c r="F146" s="106">
        <v>0</v>
      </c>
    </row>
    <row r="147" spans="1:6" s="161" customFormat="1" x14ac:dyDescent="0.2">
      <c r="A147" s="91"/>
      <c r="B147" s="95"/>
      <c r="C147" s="93"/>
      <c r="D147" s="93"/>
      <c r="E147" s="123"/>
      <c r="F147" s="106">
        <v>0</v>
      </c>
    </row>
    <row r="148" spans="1:6" s="161" customFormat="1" x14ac:dyDescent="0.2">
      <c r="A148" s="91"/>
      <c r="B148" s="69"/>
      <c r="C148" s="93"/>
      <c r="D148" s="93"/>
      <c r="E148" s="123"/>
      <c r="F148" s="106">
        <v>0</v>
      </c>
    </row>
    <row r="149" spans="1:6" s="161" customFormat="1" x14ac:dyDescent="0.2">
      <c r="A149" s="91" t="s">
        <v>986</v>
      </c>
      <c r="B149" s="139" t="s">
        <v>987</v>
      </c>
      <c r="C149" s="93" t="s">
        <v>127</v>
      </c>
      <c r="D149" s="93">
        <v>17</v>
      </c>
      <c r="E149" s="123"/>
      <c r="F149" s="106">
        <f>$D149*E149</f>
        <v>0</v>
      </c>
    </row>
    <row r="150" spans="1:6" s="161" customFormat="1" x14ac:dyDescent="0.2">
      <c r="A150" s="91"/>
      <c r="B150" s="92" t="s">
        <v>149</v>
      </c>
      <c r="C150" s="93"/>
      <c r="D150" s="93"/>
      <c r="E150" s="123"/>
      <c r="F150" s="106">
        <v>0</v>
      </c>
    </row>
    <row r="151" spans="1:6" s="161" customFormat="1" x14ac:dyDescent="0.2">
      <c r="A151" s="91"/>
      <c r="B151" s="95"/>
      <c r="C151" s="93"/>
      <c r="D151" s="93"/>
      <c r="E151" s="123"/>
      <c r="F151" s="106">
        <v>0</v>
      </c>
    </row>
    <row r="152" spans="1:6" s="161" customFormat="1" x14ac:dyDescent="0.2">
      <c r="A152" s="91"/>
      <c r="B152" s="69"/>
      <c r="C152" s="93"/>
      <c r="D152" s="93"/>
      <c r="E152" s="123"/>
      <c r="F152" s="106">
        <f>SUM(F119:F150)</f>
        <v>0</v>
      </c>
    </row>
    <row r="153" spans="1:6" s="161" customFormat="1" x14ac:dyDescent="0.2">
      <c r="A153" s="170">
        <f>A131+0.1</f>
        <v>16140.300000000001</v>
      </c>
      <c r="B153" s="171" t="s">
        <v>988</v>
      </c>
      <c r="C153" s="169"/>
      <c r="D153" s="93"/>
      <c r="E153" s="123"/>
      <c r="F153" s="106">
        <f t="shared" si="1"/>
        <v>0</v>
      </c>
    </row>
    <row r="154" spans="1:6" s="161" customFormat="1" x14ac:dyDescent="0.2">
      <c r="A154" s="91"/>
      <c r="B154" s="69"/>
      <c r="C154" s="93"/>
      <c r="D154" s="93"/>
      <c r="E154" s="123"/>
      <c r="F154" s="106">
        <f t="shared" si="1"/>
        <v>0</v>
      </c>
    </row>
    <row r="155" spans="1:6" s="161" customFormat="1" x14ac:dyDescent="0.2">
      <c r="A155" s="170" t="s">
        <v>989</v>
      </c>
      <c r="B155" s="173" t="s">
        <v>990</v>
      </c>
      <c r="C155" s="93" t="s">
        <v>127</v>
      </c>
      <c r="D155" s="93">
        <v>26</v>
      </c>
      <c r="E155" s="123"/>
      <c r="F155" s="106">
        <f t="shared" si="1"/>
        <v>0</v>
      </c>
    </row>
    <row r="156" spans="1:6" s="161" customFormat="1" x14ac:dyDescent="0.2">
      <c r="A156" s="91"/>
      <c r="B156" s="92" t="s">
        <v>149</v>
      </c>
      <c r="C156" s="122"/>
      <c r="D156" s="122"/>
      <c r="E156" s="123"/>
      <c r="F156" s="106">
        <f t="shared" si="1"/>
        <v>0</v>
      </c>
    </row>
    <row r="157" spans="1:6" s="161" customFormat="1" x14ac:dyDescent="0.2">
      <c r="A157" s="91"/>
      <c r="B157" s="95"/>
      <c r="C157" s="93"/>
      <c r="D157" s="93"/>
      <c r="E157" s="123"/>
      <c r="F157" s="106">
        <f t="shared" si="1"/>
        <v>0</v>
      </c>
    </row>
    <row r="158" spans="1:6" s="161" customFormat="1" x14ac:dyDescent="0.2">
      <c r="A158" s="91"/>
      <c r="B158" s="69"/>
      <c r="C158" s="122"/>
      <c r="D158" s="122"/>
      <c r="E158" s="553"/>
      <c r="F158" s="106">
        <f t="shared" si="1"/>
        <v>0</v>
      </c>
    </row>
    <row r="159" spans="1:6" s="161" customFormat="1" x14ac:dyDescent="0.2">
      <c r="A159" s="170" t="s">
        <v>991</v>
      </c>
      <c r="B159" s="173" t="s">
        <v>992</v>
      </c>
      <c r="C159" s="93" t="s">
        <v>127</v>
      </c>
      <c r="D159" s="93">
        <v>5</v>
      </c>
      <c r="E159" s="123"/>
      <c r="F159" s="106">
        <f t="shared" si="1"/>
        <v>0</v>
      </c>
    </row>
    <row r="160" spans="1:6" s="161" customFormat="1" x14ac:dyDescent="0.2">
      <c r="A160" s="91"/>
      <c r="B160" s="92" t="s">
        <v>149</v>
      </c>
      <c r="C160" s="122"/>
      <c r="D160" s="122"/>
      <c r="E160" s="123"/>
      <c r="F160" s="106">
        <f t="shared" si="1"/>
        <v>0</v>
      </c>
    </row>
    <row r="161" spans="1:6" s="161" customFormat="1" x14ac:dyDescent="0.2">
      <c r="A161" s="91"/>
      <c r="B161" s="95"/>
      <c r="C161" s="93"/>
      <c r="D161" s="93"/>
      <c r="E161" s="123"/>
      <c r="F161" s="106">
        <f t="shared" si="1"/>
        <v>0</v>
      </c>
    </row>
    <row r="162" spans="1:6" s="161" customFormat="1" x14ac:dyDescent="0.2">
      <c r="A162" s="91"/>
      <c r="B162" s="69"/>
      <c r="C162" s="93"/>
      <c r="D162" s="93"/>
      <c r="E162" s="123"/>
      <c r="F162" s="106">
        <f t="shared" si="1"/>
        <v>0</v>
      </c>
    </row>
    <row r="163" spans="1:6" s="161" customFormat="1" x14ac:dyDescent="0.2">
      <c r="A163" s="170" t="s">
        <v>993</v>
      </c>
      <c r="B163" s="173" t="s">
        <v>994</v>
      </c>
      <c r="C163" s="93" t="s">
        <v>127</v>
      </c>
      <c r="D163" s="93">
        <v>3</v>
      </c>
      <c r="E163" s="123"/>
      <c r="F163" s="106">
        <f t="shared" si="1"/>
        <v>0</v>
      </c>
    </row>
    <row r="164" spans="1:6" s="161" customFormat="1" x14ac:dyDescent="0.2">
      <c r="A164" s="91"/>
      <c r="B164" s="92" t="s">
        <v>149</v>
      </c>
      <c r="C164" s="122"/>
      <c r="D164" s="122"/>
      <c r="E164" s="123"/>
      <c r="F164" s="106">
        <f t="shared" si="1"/>
        <v>0</v>
      </c>
    </row>
    <row r="165" spans="1:6" s="161" customFormat="1" x14ac:dyDescent="0.2">
      <c r="A165" s="91"/>
      <c r="B165" s="95"/>
      <c r="C165" s="93"/>
      <c r="D165" s="93"/>
      <c r="E165" s="123"/>
      <c r="F165" s="106">
        <f t="shared" ref="F165" si="2">$D165*E165</f>
        <v>0</v>
      </c>
    </row>
    <row r="166" spans="1:6" s="161" customFormat="1" x14ac:dyDescent="0.2">
      <c r="A166" s="91"/>
      <c r="B166" s="69"/>
      <c r="C166" s="93"/>
      <c r="D166" s="93"/>
      <c r="E166" s="123"/>
      <c r="F166" s="106"/>
    </row>
    <row r="167" spans="1:6" s="161" customFormat="1" x14ac:dyDescent="0.2">
      <c r="A167" s="170" t="s">
        <v>995</v>
      </c>
      <c r="B167" s="173" t="s">
        <v>996</v>
      </c>
      <c r="C167" s="93" t="s">
        <v>127</v>
      </c>
      <c r="D167" s="93">
        <v>2</v>
      </c>
      <c r="E167" s="123"/>
      <c r="F167" s="106">
        <f t="shared" ref="F167:F173" si="3">$D167*E167</f>
        <v>0</v>
      </c>
    </row>
    <row r="168" spans="1:6" s="161" customFormat="1" x14ac:dyDescent="0.2">
      <c r="A168" s="91"/>
      <c r="B168" s="92" t="s">
        <v>149</v>
      </c>
      <c r="C168" s="122"/>
      <c r="D168" s="122"/>
      <c r="E168" s="123"/>
      <c r="F168" s="106">
        <f t="shared" si="3"/>
        <v>0</v>
      </c>
    </row>
    <row r="169" spans="1:6" s="161" customFormat="1" x14ac:dyDescent="0.2">
      <c r="A169" s="91"/>
      <c r="B169" s="95"/>
      <c r="C169" s="93"/>
      <c r="D169" s="93"/>
      <c r="E169" s="123"/>
      <c r="F169" s="106">
        <f t="shared" si="3"/>
        <v>0</v>
      </c>
    </row>
    <row r="170" spans="1:6" s="161" customFormat="1" x14ac:dyDescent="0.2">
      <c r="A170" s="91"/>
      <c r="B170" s="69"/>
      <c r="C170" s="93"/>
      <c r="D170" s="93"/>
      <c r="E170" s="123"/>
      <c r="F170" s="106">
        <f t="shared" si="3"/>
        <v>0</v>
      </c>
    </row>
    <row r="171" spans="1:6" s="161" customFormat="1" x14ac:dyDescent="0.2">
      <c r="A171" s="170" t="s">
        <v>997</v>
      </c>
      <c r="B171" s="173" t="s">
        <v>998</v>
      </c>
      <c r="C171" s="93" t="s">
        <v>127</v>
      </c>
      <c r="D171" s="93">
        <v>2</v>
      </c>
      <c r="E171" s="123"/>
      <c r="F171" s="106">
        <f t="shared" si="3"/>
        <v>0</v>
      </c>
    </row>
    <row r="172" spans="1:6" s="161" customFormat="1" x14ac:dyDescent="0.2">
      <c r="A172" s="91"/>
      <c r="B172" s="92" t="s">
        <v>149</v>
      </c>
      <c r="C172" s="122"/>
      <c r="D172" s="122"/>
      <c r="E172" s="123"/>
      <c r="F172" s="106">
        <f t="shared" si="3"/>
        <v>0</v>
      </c>
    </row>
    <row r="173" spans="1:6" s="161" customFormat="1" x14ac:dyDescent="0.2">
      <c r="A173" s="91"/>
      <c r="B173" s="95"/>
      <c r="C173" s="93"/>
      <c r="D173" s="93"/>
      <c r="E173" s="123"/>
      <c r="F173" s="106">
        <f t="shared" si="3"/>
        <v>0</v>
      </c>
    </row>
    <row r="174" spans="1:6" s="161" customFormat="1" x14ac:dyDescent="0.2">
      <c r="A174" s="91"/>
      <c r="B174" s="69"/>
      <c r="C174" s="93"/>
      <c r="D174" s="93"/>
      <c r="E174" s="123"/>
      <c r="F174" s="106"/>
    </row>
    <row r="175" spans="1:6" s="161" customFormat="1" x14ac:dyDescent="0.2">
      <c r="A175" s="91" t="s">
        <v>999</v>
      </c>
      <c r="B175" s="173" t="s">
        <v>1000</v>
      </c>
      <c r="C175" s="93" t="s">
        <v>127</v>
      </c>
      <c r="D175" s="93">
        <v>1</v>
      </c>
      <c r="E175" s="123"/>
      <c r="F175" s="106">
        <f>$D175*E175</f>
        <v>0</v>
      </c>
    </row>
    <row r="176" spans="1:6" s="161" customFormat="1" x14ac:dyDescent="0.2">
      <c r="A176" s="91"/>
      <c r="B176" s="92" t="s">
        <v>149</v>
      </c>
      <c r="C176" s="122"/>
      <c r="D176" s="122"/>
      <c r="E176" s="123"/>
      <c r="F176" s="106">
        <f>$D176*E176</f>
        <v>0</v>
      </c>
    </row>
    <row r="177" spans="1:6" s="161" customFormat="1" x14ac:dyDescent="0.2">
      <c r="A177" s="91"/>
      <c r="B177" s="95"/>
      <c r="C177" s="93"/>
      <c r="D177" s="93"/>
      <c r="E177" s="123"/>
      <c r="F177" s="106">
        <f>$D177*E177</f>
        <v>0</v>
      </c>
    </row>
    <row r="178" spans="1:6" s="161" customFormat="1" x14ac:dyDescent="0.2">
      <c r="A178" s="91"/>
      <c r="B178" s="69"/>
      <c r="C178" s="93"/>
      <c r="D178" s="93"/>
      <c r="E178" s="123"/>
      <c r="F178" s="106"/>
    </row>
    <row r="179" spans="1:6" s="161" customFormat="1" x14ac:dyDescent="0.2">
      <c r="A179" s="170">
        <v>16140.4</v>
      </c>
      <c r="B179" s="171" t="s">
        <v>1001</v>
      </c>
      <c r="C179" s="169"/>
      <c r="D179" s="93"/>
      <c r="E179" s="123"/>
      <c r="F179" s="106">
        <f t="shared" ref="F179:F184" si="4">$D179*E179</f>
        <v>0</v>
      </c>
    </row>
    <row r="180" spans="1:6" s="161" customFormat="1" x14ac:dyDescent="0.2">
      <c r="A180" s="91"/>
      <c r="B180" s="69"/>
      <c r="C180" s="93"/>
      <c r="D180" s="93"/>
      <c r="E180" s="123"/>
      <c r="F180" s="106">
        <f t="shared" si="4"/>
        <v>0</v>
      </c>
    </row>
    <row r="181" spans="1:6" s="161" customFormat="1" ht="25.5" x14ac:dyDescent="0.2">
      <c r="A181" s="170" t="s">
        <v>1002</v>
      </c>
      <c r="B181" s="139" t="s">
        <v>1003</v>
      </c>
      <c r="C181" s="93" t="s">
        <v>127</v>
      </c>
      <c r="D181" s="93">
        <f>SUM(D230:D280)</f>
        <v>124</v>
      </c>
      <c r="E181" s="123"/>
      <c r="F181" s="106">
        <f t="shared" si="4"/>
        <v>0</v>
      </c>
    </row>
    <row r="182" spans="1:6" s="161" customFormat="1" x14ac:dyDescent="0.2">
      <c r="A182" s="91"/>
      <c r="B182" s="92" t="s">
        <v>149</v>
      </c>
      <c r="C182" s="93"/>
      <c r="D182" s="93"/>
      <c r="E182" s="123"/>
      <c r="F182" s="106">
        <f t="shared" si="4"/>
        <v>0</v>
      </c>
    </row>
    <row r="183" spans="1:6" s="161" customFormat="1" x14ac:dyDescent="0.2">
      <c r="A183" s="91"/>
      <c r="B183" s="95"/>
      <c r="C183" s="93"/>
      <c r="D183" s="93"/>
      <c r="E183" s="123"/>
      <c r="F183" s="106">
        <f t="shared" si="4"/>
        <v>0</v>
      </c>
    </row>
    <row r="184" spans="1:6" s="161" customFormat="1" x14ac:dyDescent="0.2">
      <c r="A184" s="91"/>
      <c r="B184" s="69"/>
      <c r="C184" s="93"/>
      <c r="D184" s="93"/>
      <c r="E184" s="123"/>
      <c r="F184" s="106">
        <f t="shared" si="4"/>
        <v>0</v>
      </c>
    </row>
    <row r="185" spans="1:6" s="161" customFormat="1" x14ac:dyDescent="0.2">
      <c r="A185" s="170" t="s">
        <v>1004</v>
      </c>
      <c r="B185" s="139" t="s">
        <v>1005</v>
      </c>
      <c r="C185" s="93" t="s">
        <v>127</v>
      </c>
      <c r="D185" s="93">
        <v>2</v>
      </c>
      <c r="E185" s="123"/>
      <c r="F185" s="106">
        <f>$D185*E185</f>
        <v>0</v>
      </c>
    </row>
    <row r="186" spans="1:6" s="161" customFormat="1" x14ac:dyDescent="0.2">
      <c r="A186" s="91"/>
      <c r="B186" s="92" t="s">
        <v>149</v>
      </c>
      <c r="C186" s="93"/>
      <c r="D186" s="93"/>
      <c r="E186" s="123"/>
      <c r="F186" s="106">
        <f>$D186*E186</f>
        <v>0</v>
      </c>
    </row>
    <row r="187" spans="1:6" s="161" customFormat="1" x14ac:dyDescent="0.2">
      <c r="A187" s="91"/>
      <c r="B187" s="95"/>
      <c r="C187" s="93"/>
      <c r="D187" s="93"/>
      <c r="E187" s="123"/>
      <c r="F187" s="106">
        <f>$D187*E187</f>
        <v>0</v>
      </c>
    </row>
    <row r="188" spans="1:6" s="161" customFormat="1" x14ac:dyDescent="0.2">
      <c r="A188" s="91"/>
      <c r="B188" s="69"/>
      <c r="C188" s="93"/>
      <c r="D188" s="93"/>
      <c r="E188" s="123"/>
      <c r="F188" s="106">
        <f>SUM(F154:F186)</f>
        <v>0</v>
      </c>
    </row>
    <row r="189" spans="1:6" s="161" customFormat="1" x14ac:dyDescent="0.2">
      <c r="A189" s="167">
        <v>16442</v>
      </c>
      <c r="B189" s="168" t="s">
        <v>1006</v>
      </c>
      <c r="C189" s="169"/>
      <c r="D189" s="93"/>
      <c r="E189" s="123"/>
      <c r="F189" s="106">
        <f>$D189*E189</f>
        <v>0</v>
      </c>
    </row>
    <row r="190" spans="1:6" s="161" customFormat="1" x14ac:dyDescent="0.2">
      <c r="A190" s="91"/>
      <c r="B190" s="69"/>
      <c r="C190" s="169"/>
      <c r="D190" s="93"/>
      <c r="E190" s="123"/>
      <c r="F190" s="106">
        <f>$D190*E190</f>
        <v>0</v>
      </c>
    </row>
    <row r="191" spans="1:6" s="161" customFormat="1" ht="76.5" x14ac:dyDescent="0.2">
      <c r="A191" s="126"/>
      <c r="B191" s="69" t="s">
        <v>1007</v>
      </c>
      <c r="C191" s="169"/>
      <c r="D191" s="93"/>
      <c r="E191" s="123"/>
      <c r="F191" s="106">
        <f>$D191*E191</f>
        <v>0</v>
      </c>
    </row>
    <row r="192" spans="1:6" s="161" customFormat="1" x14ac:dyDescent="0.2">
      <c r="A192" s="170">
        <f>A189+0.1</f>
        <v>16442.099999999999</v>
      </c>
      <c r="B192" s="75" t="s">
        <v>1008</v>
      </c>
      <c r="C192" s="169"/>
      <c r="D192" s="93"/>
      <c r="E192" s="123"/>
      <c r="F192" s="106">
        <f t="shared" ref="F192:F207" si="5">$D192*E192</f>
        <v>0</v>
      </c>
    </row>
    <row r="193" spans="1:6" s="161" customFormat="1" x14ac:dyDescent="0.2">
      <c r="A193" s="170"/>
      <c r="B193" s="75"/>
      <c r="C193" s="169"/>
      <c r="D193" s="93"/>
      <c r="E193" s="123"/>
      <c r="F193" s="106">
        <f t="shared" si="5"/>
        <v>0</v>
      </c>
    </row>
    <row r="194" spans="1:6" s="161" customFormat="1" x14ac:dyDescent="0.2">
      <c r="A194" s="170" t="s">
        <v>1009</v>
      </c>
      <c r="B194" s="174" t="s">
        <v>1010</v>
      </c>
      <c r="C194" s="122" t="s">
        <v>127</v>
      </c>
      <c r="D194" s="93">
        <v>1</v>
      </c>
      <c r="E194" s="123"/>
      <c r="F194" s="106">
        <f t="shared" si="5"/>
        <v>0</v>
      </c>
    </row>
    <row r="195" spans="1:6" s="161" customFormat="1" x14ac:dyDescent="0.2">
      <c r="A195" s="126"/>
      <c r="B195" s="92" t="s">
        <v>149</v>
      </c>
      <c r="C195" s="122"/>
      <c r="D195" s="122"/>
      <c r="E195" s="553"/>
      <c r="F195" s="106">
        <f t="shared" si="5"/>
        <v>0</v>
      </c>
    </row>
    <row r="196" spans="1:6" s="161" customFormat="1" x14ac:dyDescent="0.2">
      <c r="A196" s="126"/>
      <c r="B196" s="95"/>
      <c r="C196" s="122"/>
      <c r="D196" s="122"/>
      <c r="E196" s="553"/>
      <c r="F196" s="106">
        <f t="shared" si="5"/>
        <v>0</v>
      </c>
    </row>
    <row r="197" spans="1:6" s="161" customFormat="1" x14ac:dyDescent="0.2">
      <c r="A197" s="91"/>
      <c r="B197" s="69"/>
      <c r="C197" s="93"/>
      <c r="D197" s="93"/>
      <c r="E197" s="123"/>
      <c r="F197" s="106">
        <f t="shared" si="5"/>
        <v>0</v>
      </c>
    </row>
    <row r="198" spans="1:6" s="161" customFormat="1" x14ac:dyDescent="0.2">
      <c r="A198" s="175">
        <f>A192+0.1</f>
        <v>16442.199999999997</v>
      </c>
      <c r="B198" s="176" t="s">
        <v>1011</v>
      </c>
      <c r="C198" s="122"/>
      <c r="D198" s="122"/>
      <c r="E198" s="553"/>
      <c r="F198" s="106">
        <f t="shared" si="5"/>
        <v>0</v>
      </c>
    </row>
    <row r="199" spans="1:6" s="161" customFormat="1" x14ac:dyDescent="0.2">
      <c r="A199" s="126"/>
      <c r="B199" s="69"/>
      <c r="C199" s="122"/>
      <c r="D199" s="122"/>
      <c r="E199" s="553"/>
      <c r="F199" s="106">
        <f t="shared" si="5"/>
        <v>0</v>
      </c>
    </row>
    <row r="200" spans="1:6" s="161" customFormat="1" x14ac:dyDescent="0.2">
      <c r="A200" s="91" t="s">
        <v>1012</v>
      </c>
      <c r="B200" s="139" t="s">
        <v>1013</v>
      </c>
      <c r="C200" s="122" t="s">
        <v>127</v>
      </c>
      <c r="D200" s="93">
        <v>1</v>
      </c>
      <c r="E200" s="123"/>
      <c r="F200" s="106">
        <f t="shared" si="5"/>
        <v>0</v>
      </c>
    </row>
    <row r="201" spans="1:6" s="161" customFormat="1" x14ac:dyDescent="0.2">
      <c r="A201" s="126"/>
      <c r="B201" s="92" t="s">
        <v>149</v>
      </c>
      <c r="C201" s="122"/>
      <c r="D201" s="122"/>
      <c r="E201" s="553"/>
      <c r="F201" s="106">
        <f t="shared" si="5"/>
        <v>0</v>
      </c>
    </row>
    <row r="202" spans="1:6" s="161" customFormat="1" x14ac:dyDescent="0.2">
      <c r="A202" s="126"/>
      <c r="B202" s="95"/>
      <c r="C202" s="122"/>
      <c r="D202" s="122"/>
      <c r="E202" s="553"/>
      <c r="F202" s="106">
        <f t="shared" si="5"/>
        <v>0</v>
      </c>
    </row>
    <row r="203" spans="1:6" s="161" customFormat="1" x14ac:dyDescent="0.2">
      <c r="A203" s="126"/>
      <c r="B203" s="69"/>
      <c r="C203" s="122"/>
      <c r="D203" s="122"/>
      <c r="E203" s="553"/>
      <c r="F203" s="106">
        <f t="shared" si="5"/>
        <v>0</v>
      </c>
    </row>
    <row r="204" spans="1:6" s="161" customFormat="1" x14ac:dyDescent="0.2">
      <c r="A204" s="91" t="s">
        <v>1014</v>
      </c>
      <c r="B204" s="139" t="s">
        <v>1015</v>
      </c>
      <c r="C204" s="122" t="s">
        <v>127</v>
      </c>
      <c r="D204" s="93">
        <v>1</v>
      </c>
      <c r="E204" s="123"/>
      <c r="F204" s="106">
        <f t="shared" si="5"/>
        <v>0</v>
      </c>
    </row>
    <row r="205" spans="1:6" s="161" customFormat="1" x14ac:dyDescent="0.2">
      <c r="A205" s="126"/>
      <c r="B205" s="92" t="s">
        <v>149</v>
      </c>
      <c r="C205" s="122"/>
      <c r="D205" s="122"/>
      <c r="E205" s="553"/>
      <c r="F205" s="106">
        <f t="shared" si="5"/>
        <v>0</v>
      </c>
    </row>
    <row r="206" spans="1:6" s="161" customFormat="1" x14ac:dyDescent="0.2">
      <c r="A206" s="126"/>
      <c r="B206" s="95"/>
      <c r="C206" s="122"/>
      <c r="D206" s="122"/>
      <c r="E206" s="553"/>
      <c r="F206" s="106">
        <f t="shared" si="5"/>
        <v>0</v>
      </c>
    </row>
    <row r="207" spans="1:6" s="161" customFormat="1" x14ac:dyDescent="0.2">
      <c r="A207" s="126"/>
      <c r="B207" s="69"/>
      <c r="C207" s="122"/>
      <c r="D207" s="122"/>
      <c r="E207" s="553"/>
      <c r="F207" s="106">
        <f t="shared" si="5"/>
        <v>0</v>
      </c>
    </row>
    <row r="208" spans="1:6" s="161" customFormat="1" x14ac:dyDescent="0.2">
      <c r="A208" s="91" t="s">
        <v>1016</v>
      </c>
      <c r="B208" s="139" t="s">
        <v>1017</v>
      </c>
      <c r="C208" s="122" t="s">
        <v>127</v>
      </c>
      <c r="D208" s="93">
        <v>1</v>
      </c>
      <c r="E208" s="123"/>
      <c r="F208" s="106">
        <f>$D208*E208</f>
        <v>0</v>
      </c>
    </row>
    <row r="209" spans="1:6" s="161" customFormat="1" x14ac:dyDescent="0.2">
      <c r="A209" s="126"/>
      <c r="B209" s="92" t="s">
        <v>149</v>
      </c>
      <c r="C209" s="122"/>
      <c r="D209" s="122"/>
      <c r="E209" s="553"/>
      <c r="F209" s="106">
        <f>$D209*E209</f>
        <v>0</v>
      </c>
    </row>
    <row r="210" spans="1:6" s="161" customFormat="1" x14ac:dyDescent="0.2">
      <c r="A210" s="126"/>
      <c r="B210" s="95"/>
      <c r="C210" s="122"/>
      <c r="D210" s="122"/>
      <c r="E210" s="553"/>
      <c r="F210" s="106">
        <f>$D210*E210</f>
        <v>0</v>
      </c>
    </row>
    <row r="211" spans="1:6" s="161" customFormat="1" x14ac:dyDescent="0.2">
      <c r="A211" s="126"/>
      <c r="B211" s="69"/>
      <c r="C211" s="122"/>
      <c r="D211" s="122"/>
      <c r="E211" s="553"/>
      <c r="F211" s="106"/>
    </row>
    <row r="212" spans="1:6" s="161" customFormat="1" x14ac:dyDescent="0.2">
      <c r="A212" s="91" t="s">
        <v>1018</v>
      </c>
      <c r="B212" s="139" t="s">
        <v>1019</v>
      </c>
      <c r="C212" s="122" t="s">
        <v>127</v>
      </c>
      <c r="D212" s="93">
        <v>1</v>
      </c>
      <c r="E212" s="553"/>
      <c r="F212" s="106">
        <f>$D212*E212</f>
        <v>0</v>
      </c>
    </row>
    <row r="213" spans="1:6" s="161" customFormat="1" x14ac:dyDescent="0.2">
      <c r="A213" s="126"/>
      <c r="B213" s="92" t="s">
        <v>149</v>
      </c>
      <c r="C213" s="122"/>
      <c r="D213" s="122"/>
      <c r="E213" s="553"/>
      <c r="F213" s="106"/>
    </row>
    <row r="214" spans="1:6" s="161" customFormat="1" x14ac:dyDescent="0.2">
      <c r="A214" s="126"/>
      <c r="B214" s="95"/>
      <c r="C214" s="122"/>
      <c r="D214" s="122"/>
      <c r="E214" s="553"/>
      <c r="F214" s="106"/>
    </row>
    <row r="215" spans="1:6" s="161" customFormat="1" x14ac:dyDescent="0.2">
      <c r="A215" s="126"/>
      <c r="B215" s="69"/>
      <c r="C215" s="122"/>
      <c r="D215" s="122"/>
      <c r="E215" s="553"/>
      <c r="F215" s="106"/>
    </row>
    <row r="216" spans="1:6" s="161" customFormat="1" x14ac:dyDescent="0.2">
      <c r="A216" s="91" t="s">
        <v>1020</v>
      </c>
      <c r="B216" s="139" t="s">
        <v>1021</v>
      </c>
      <c r="C216" s="122" t="s">
        <v>127</v>
      </c>
      <c r="D216" s="93">
        <v>1</v>
      </c>
      <c r="E216" s="553"/>
      <c r="F216" s="106">
        <f>$D216*E216</f>
        <v>0</v>
      </c>
    </row>
    <row r="217" spans="1:6" s="161" customFormat="1" x14ac:dyDescent="0.2">
      <c r="A217" s="126"/>
      <c r="B217" s="92" t="s">
        <v>149</v>
      </c>
      <c r="C217" s="122"/>
      <c r="D217" s="122"/>
      <c r="E217" s="553"/>
      <c r="F217" s="106"/>
    </row>
    <row r="218" spans="1:6" s="161" customFormat="1" x14ac:dyDescent="0.2">
      <c r="A218" s="126"/>
      <c r="B218" s="95"/>
      <c r="C218" s="122"/>
      <c r="D218" s="122"/>
      <c r="E218" s="553"/>
      <c r="F218" s="106"/>
    </row>
    <row r="219" spans="1:6" s="161" customFormat="1" x14ac:dyDescent="0.2">
      <c r="A219" s="126"/>
      <c r="B219" s="69"/>
      <c r="C219" s="122"/>
      <c r="D219" s="122"/>
      <c r="E219" s="553"/>
      <c r="F219" s="106"/>
    </row>
    <row r="220" spans="1:6" s="161" customFormat="1" x14ac:dyDescent="0.2">
      <c r="A220" s="91" t="s">
        <v>1022</v>
      </c>
      <c r="B220" s="139" t="s">
        <v>1023</v>
      </c>
      <c r="C220" s="122" t="s">
        <v>127</v>
      </c>
      <c r="D220" s="93">
        <v>1</v>
      </c>
      <c r="E220" s="553"/>
      <c r="F220" s="106">
        <f>$D220*E220</f>
        <v>0</v>
      </c>
    </row>
    <row r="221" spans="1:6" s="161" customFormat="1" x14ac:dyDescent="0.2">
      <c r="A221" s="91"/>
      <c r="B221" s="92" t="s">
        <v>149</v>
      </c>
      <c r="C221" s="122"/>
      <c r="D221" s="122"/>
      <c r="E221" s="553"/>
      <c r="F221" s="106"/>
    </row>
    <row r="222" spans="1:6" s="161" customFormat="1" x14ac:dyDescent="0.2">
      <c r="A222" s="91"/>
      <c r="B222" s="95"/>
      <c r="C222" s="122"/>
      <c r="D222" s="122"/>
      <c r="E222" s="553"/>
      <c r="F222" s="106"/>
    </row>
    <row r="223" spans="1:6" s="161" customFormat="1" x14ac:dyDescent="0.2">
      <c r="A223" s="91"/>
      <c r="B223" s="69"/>
      <c r="C223" s="93"/>
      <c r="D223" s="93"/>
      <c r="E223" s="123"/>
      <c r="F223" s="106"/>
    </row>
    <row r="224" spans="1:6" s="161" customFormat="1" x14ac:dyDescent="0.2">
      <c r="A224" s="91"/>
      <c r="B224" s="69"/>
      <c r="C224" s="93"/>
      <c r="D224" s="93"/>
      <c r="E224" s="123"/>
      <c r="F224" s="106">
        <f>SUM(F191:F223)</f>
        <v>0</v>
      </c>
    </row>
    <row r="225" spans="1:6" s="161" customFormat="1" x14ac:dyDescent="0.2">
      <c r="A225" s="167">
        <v>16500</v>
      </c>
      <c r="B225" s="168" t="s">
        <v>1024</v>
      </c>
      <c r="C225" s="169"/>
      <c r="D225" s="93"/>
      <c r="E225" s="123"/>
      <c r="F225" s="106">
        <f t="shared" ref="F225:F260" si="6">$D225*E225</f>
        <v>0</v>
      </c>
    </row>
    <row r="226" spans="1:6" s="161" customFormat="1" x14ac:dyDescent="0.2">
      <c r="A226" s="91"/>
      <c r="B226" s="69"/>
      <c r="C226" s="169"/>
      <c r="D226" s="93"/>
      <c r="E226" s="123"/>
      <c r="F226" s="106">
        <f t="shared" si="6"/>
        <v>0</v>
      </c>
    </row>
    <row r="227" spans="1:6" s="161" customFormat="1" x14ac:dyDescent="0.2">
      <c r="A227" s="170">
        <f>A225+0.1</f>
        <v>16500.099999999999</v>
      </c>
      <c r="B227" s="171" t="s">
        <v>1025</v>
      </c>
      <c r="C227" s="93"/>
      <c r="D227" s="93"/>
      <c r="E227" s="123"/>
      <c r="F227" s="106">
        <f t="shared" si="6"/>
        <v>0</v>
      </c>
    </row>
    <row r="228" spans="1:6" s="161" customFormat="1" ht="105.75" customHeight="1" x14ac:dyDescent="0.2">
      <c r="A228" s="170"/>
      <c r="B228" s="69" t="s">
        <v>1026</v>
      </c>
      <c r="C228" s="93"/>
      <c r="D228" s="93"/>
      <c r="E228" s="123"/>
      <c r="F228" s="106">
        <f t="shared" si="6"/>
        <v>0</v>
      </c>
    </row>
    <row r="229" spans="1:6" s="161" customFormat="1" x14ac:dyDescent="0.2">
      <c r="A229" s="91"/>
      <c r="B229" s="69"/>
      <c r="C229" s="169"/>
      <c r="D229" s="93"/>
      <c r="E229" s="123"/>
      <c r="F229" s="106"/>
    </row>
    <row r="230" spans="1:6" s="161" customFormat="1" x14ac:dyDescent="0.2">
      <c r="A230" s="170" t="s">
        <v>1027</v>
      </c>
      <c r="B230" s="139" t="s">
        <v>1028</v>
      </c>
      <c r="C230" s="93" t="s">
        <v>127</v>
      </c>
      <c r="D230" s="93">
        <v>50</v>
      </c>
      <c r="E230" s="123"/>
      <c r="F230" s="106">
        <f t="shared" si="6"/>
        <v>0</v>
      </c>
    </row>
    <row r="231" spans="1:6" s="161" customFormat="1" x14ac:dyDescent="0.2">
      <c r="A231" s="91"/>
      <c r="B231" s="92" t="s">
        <v>149</v>
      </c>
      <c r="C231" s="93"/>
      <c r="D231" s="93"/>
      <c r="E231" s="123"/>
      <c r="F231" s="106">
        <f t="shared" si="6"/>
        <v>0</v>
      </c>
    </row>
    <row r="232" spans="1:6" s="161" customFormat="1" x14ac:dyDescent="0.2">
      <c r="A232" s="91"/>
      <c r="B232" s="92" t="s">
        <v>1029</v>
      </c>
      <c r="C232" s="93"/>
      <c r="D232" s="93"/>
      <c r="E232" s="123"/>
      <c r="F232" s="106">
        <f t="shared" si="6"/>
        <v>0</v>
      </c>
    </row>
    <row r="233" spans="1:6" s="161" customFormat="1" x14ac:dyDescent="0.2">
      <c r="A233" s="91"/>
      <c r="B233" s="69"/>
      <c r="C233" s="93"/>
      <c r="D233" s="93"/>
      <c r="E233" s="123"/>
      <c r="F233" s="106">
        <f t="shared" si="6"/>
        <v>0</v>
      </c>
    </row>
    <row r="234" spans="1:6" s="161" customFormat="1" x14ac:dyDescent="0.2">
      <c r="A234" s="170" t="s">
        <v>1030</v>
      </c>
      <c r="B234" s="139" t="s">
        <v>1031</v>
      </c>
      <c r="C234" s="93" t="s">
        <v>127</v>
      </c>
      <c r="D234" s="93">
        <v>35</v>
      </c>
      <c r="E234" s="123"/>
      <c r="F234" s="106">
        <f t="shared" si="6"/>
        <v>0</v>
      </c>
    </row>
    <row r="235" spans="1:6" s="161" customFormat="1" x14ac:dyDescent="0.2">
      <c r="A235" s="91"/>
      <c r="B235" s="92" t="s">
        <v>149</v>
      </c>
      <c r="C235" s="93"/>
      <c r="D235" s="93"/>
      <c r="E235" s="123"/>
      <c r="F235" s="106">
        <f t="shared" si="6"/>
        <v>0</v>
      </c>
    </row>
    <row r="236" spans="1:6" s="161" customFormat="1" x14ac:dyDescent="0.2">
      <c r="A236" s="91"/>
      <c r="B236" s="92" t="s">
        <v>1029</v>
      </c>
      <c r="C236" s="93"/>
      <c r="D236" s="93"/>
      <c r="E236" s="123"/>
      <c r="F236" s="106">
        <f t="shared" si="6"/>
        <v>0</v>
      </c>
    </row>
    <row r="237" spans="1:6" s="161" customFormat="1" x14ac:dyDescent="0.2">
      <c r="A237" s="91"/>
      <c r="B237" s="69"/>
      <c r="C237" s="93"/>
      <c r="D237" s="93"/>
      <c r="E237" s="123"/>
      <c r="F237" s="106">
        <f t="shared" si="6"/>
        <v>0</v>
      </c>
    </row>
    <row r="238" spans="1:6" s="161" customFormat="1" x14ac:dyDescent="0.2">
      <c r="A238" s="170" t="s">
        <v>1032</v>
      </c>
      <c r="B238" s="139" t="s">
        <v>1033</v>
      </c>
      <c r="C238" s="93" t="s">
        <v>127</v>
      </c>
      <c r="D238" s="93">
        <v>1</v>
      </c>
      <c r="E238" s="123"/>
      <c r="F238" s="106">
        <f t="shared" si="6"/>
        <v>0</v>
      </c>
    </row>
    <row r="239" spans="1:6" s="161" customFormat="1" x14ac:dyDescent="0.2">
      <c r="A239" s="91"/>
      <c r="B239" s="92" t="s">
        <v>149</v>
      </c>
      <c r="C239" s="93"/>
      <c r="D239" s="93"/>
      <c r="E239" s="123"/>
      <c r="F239" s="106">
        <f t="shared" si="6"/>
        <v>0</v>
      </c>
    </row>
    <row r="240" spans="1:6" s="161" customFormat="1" x14ac:dyDescent="0.2">
      <c r="A240" s="91"/>
      <c r="B240" s="92" t="s">
        <v>1029</v>
      </c>
      <c r="C240" s="93"/>
      <c r="D240" s="93"/>
      <c r="E240" s="123"/>
      <c r="F240" s="106">
        <f t="shared" si="6"/>
        <v>0</v>
      </c>
    </row>
    <row r="241" spans="1:6" s="161" customFormat="1" x14ac:dyDescent="0.2">
      <c r="A241" s="91"/>
      <c r="B241" s="69"/>
      <c r="C241" s="93"/>
      <c r="D241" s="93"/>
      <c r="E241" s="123"/>
      <c r="F241" s="106">
        <f t="shared" si="6"/>
        <v>0</v>
      </c>
    </row>
    <row r="242" spans="1:6" s="161" customFormat="1" x14ac:dyDescent="0.2">
      <c r="A242" s="170" t="s">
        <v>1034</v>
      </c>
      <c r="B242" s="139" t="s">
        <v>1035</v>
      </c>
      <c r="C242" s="93" t="s">
        <v>127</v>
      </c>
      <c r="D242" s="93">
        <v>1</v>
      </c>
      <c r="E242" s="123"/>
      <c r="F242" s="106">
        <f t="shared" si="6"/>
        <v>0</v>
      </c>
    </row>
    <row r="243" spans="1:6" s="161" customFormat="1" x14ac:dyDescent="0.2">
      <c r="A243" s="91"/>
      <c r="B243" s="92" t="s">
        <v>149</v>
      </c>
      <c r="C243" s="93"/>
      <c r="D243" s="93"/>
      <c r="E243" s="123"/>
      <c r="F243" s="106">
        <f t="shared" si="6"/>
        <v>0</v>
      </c>
    </row>
    <row r="244" spans="1:6" s="161" customFormat="1" x14ac:dyDescent="0.2">
      <c r="A244" s="91"/>
      <c r="B244" s="92" t="s">
        <v>1029</v>
      </c>
      <c r="C244" s="93"/>
      <c r="D244" s="93"/>
      <c r="E244" s="123"/>
      <c r="F244" s="106">
        <f t="shared" si="6"/>
        <v>0</v>
      </c>
    </row>
    <row r="245" spans="1:6" s="161" customFormat="1" x14ac:dyDescent="0.2">
      <c r="A245" s="91"/>
      <c r="B245" s="69"/>
      <c r="C245" s="93"/>
      <c r="D245" s="93"/>
      <c r="E245" s="123"/>
      <c r="F245" s="106">
        <f t="shared" si="6"/>
        <v>0</v>
      </c>
    </row>
    <row r="246" spans="1:6" s="161" customFormat="1" x14ac:dyDescent="0.2">
      <c r="A246" s="170" t="s">
        <v>1036</v>
      </c>
      <c r="B246" s="139" t="s">
        <v>1037</v>
      </c>
      <c r="C246" s="93" t="s">
        <v>127</v>
      </c>
      <c r="D246" s="93">
        <v>4</v>
      </c>
      <c r="E246" s="123"/>
      <c r="F246" s="106">
        <f t="shared" si="6"/>
        <v>0</v>
      </c>
    </row>
    <row r="247" spans="1:6" s="161" customFormat="1" x14ac:dyDescent="0.2">
      <c r="A247" s="91"/>
      <c r="B247" s="92" t="s">
        <v>149</v>
      </c>
      <c r="C247" s="93"/>
      <c r="D247" s="93"/>
      <c r="E247" s="123"/>
      <c r="F247" s="106">
        <f t="shared" si="6"/>
        <v>0</v>
      </c>
    </row>
    <row r="248" spans="1:6" s="161" customFormat="1" x14ac:dyDescent="0.2">
      <c r="A248" s="91"/>
      <c r="B248" s="92" t="s">
        <v>1029</v>
      </c>
      <c r="C248" s="93"/>
      <c r="D248" s="93"/>
      <c r="E248" s="123"/>
      <c r="F248" s="106">
        <f t="shared" si="6"/>
        <v>0</v>
      </c>
    </row>
    <row r="249" spans="1:6" s="161" customFormat="1" x14ac:dyDescent="0.2">
      <c r="A249" s="91"/>
      <c r="B249" s="69"/>
      <c r="C249" s="93"/>
      <c r="D249" s="93"/>
      <c r="E249" s="123"/>
      <c r="F249" s="106">
        <f t="shared" si="6"/>
        <v>0</v>
      </c>
    </row>
    <row r="250" spans="1:6" s="161" customFormat="1" x14ac:dyDescent="0.2">
      <c r="A250" s="170" t="s">
        <v>1036</v>
      </c>
      <c r="B250" s="139" t="s">
        <v>1038</v>
      </c>
      <c r="C250" s="93" t="s">
        <v>127</v>
      </c>
      <c r="D250" s="93">
        <v>5</v>
      </c>
      <c r="E250" s="123"/>
      <c r="F250" s="106">
        <f>$D250*E250</f>
        <v>0</v>
      </c>
    </row>
    <row r="251" spans="1:6" s="161" customFormat="1" x14ac:dyDescent="0.2">
      <c r="A251" s="91"/>
      <c r="B251" s="92" t="s">
        <v>149</v>
      </c>
      <c r="C251" s="93"/>
      <c r="D251" s="93"/>
      <c r="E251" s="123"/>
      <c r="F251" s="106">
        <f>$D251*E251</f>
        <v>0</v>
      </c>
    </row>
    <row r="252" spans="1:6" s="161" customFormat="1" x14ac:dyDescent="0.2">
      <c r="A252" s="91"/>
      <c r="B252" s="92" t="s">
        <v>1029</v>
      </c>
      <c r="C252" s="93"/>
      <c r="D252" s="93"/>
      <c r="E252" s="123"/>
      <c r="F252" s="106">
        <f>$D252*E252</f>
        <v>0</v>
      </c>
    </row>
    <row r="253" spans="1:6" s="161" customFormat="1" x14ac:dyDescent="0.2">
      <c r="A253" s="91"/>
      <c r="B253" s="69"/>
      <c r="C253" s="93"/>
      <c r="D253" s="93"/>
      <c r="E253" s="123"/>
      <c r="F253" s="106"/>
    </row>
    <row r="254" spans="1:6" s="161" customFormat="1" x14ac:dyDescent="0.2">
      <c r="A254" s="170" t="s">
        <v>1039</v>
      </c>
      <c r="B254" s="139" t="s">
        <v>1040</v>
      </c>
      <c r="C254" s="93" t="s">
        <v>127</v>
      </c>
      <c r="D254" s="93">
        <v>3</v>
      </c>
      <c r="E254" s="123"/>
      <c r="F254" s="106">
        <f>$D254*E254</f>
        <v>0</v>
      </c>
    </row>
    <row r="255" spans="1:6" s="161" customFormat="1" x14ac:dyDescent="0.2">
      <c r="A255" s="91"/>
      <c r="B255" s="92" t="s">
        <v>149</v>
      </c>
      <c r="C255" s="93"/>
      <c r="D255" s="93"/>
      <c r="E255" s="123"/>
      <c r="F255" s="106">
        <f>$D255*E255</f>
        <v>0</v>
      </c>
    </row>
    <row r="256" spans="1:6" s="161" customFormat="1" x14ac:dyDescent="0.2">
      <c r="A256" s="91"/>
      <c r="B256" s="92" t="s">
        <v>1029</v>
      </c>
      <c r="C256" s="93"/>
      <c r="D256" s="93"/>
      <c r="E256" s="123"/>
      <c r="F256" s="106">
        <f>$D256*E256</f>
        <v>0</v>
      </c>
    </row>
    <row r="257" spans="1:6" s="161" customFormat="1" x14ac:dyDescent="0.2">
      <c r="A257" s="91"/>
      <c r="B257" s="69"/>
      <c r="C257" s="93"/>
      <c r="D257" s="93"/>
      <c r="E257" s="123"/>
      <c r="F257" s="106"/>
    </row>
    <row r="258" spans="1:6" s="161" customFormat="1" x14ac:dyDescent="0.2">
      <c r="A258" s="170" t="s">
        <v>1041</v>
      </c>
      <c r="B258" s="139" t="s">
        <v>1042</v>
      </c>
      <c r="C258" s="93" t="s">
        <v>127</v>
      </c>
      <c r="D258" s="93">
        <v>2</v>
      </c>
      <c r="E258" s="123"/>
      <c r="F258" s="106">
        <f t="shared" si="6"/>
        <v>0</v>
      </c>
    </row>
    <row r="259" spans="1:6" s="161" customFormat="1" x14ac:dyDescent="0.2">
      <c r="A259" s="91"/>
      <c r="B259" s="92" t="s">
        <v>149</v>
      </c>
      <c r="C259" s="93"/>
      <c r="D259" s="93"/>
      <c r="E259" s="123"/>
      <c r="F259" s="106">
        <f t="shared" si="6"/>
        <v>0</v>
      </c>
    </row>
    <row r="260" spans="1:6" s="161" customFormat="1" x14ac:dyDescent="0.2">
      <c r="A260" s="91"/>
      <c r="B260" s="92" t="s">
        <v>1029</v>
      </c>
      <c r="C260" s="93"/>
      <c r="D260" s="93"/>
      <c r="E260" s="123"/>
      <c r="F260" s="106">
        <f t="shared" si="6"/>
        <v>0</v>
      </c>
    </row>
    <row r="261" spans="1:6" s="161" customFormat="1" x14ac:dyDescent="0.2">
      <c r="A261" s="91"/>
      <c r="B261" s="69"/>
      <c r="C261" s="93"/>
      <c r="D261" s="93"/>
      <c r="E261" s="123"/>
      <c r="F261" s="106"/>
    </row>
    <row r="262" spans="1:6" s="161" customFormat="1" x14ac:dyDescent="0.2">
      <c r="A262" s="170" t="s">
        <v>1043</v>
      </c>
      <c r="B262" s="139" t="s">
        <v>1044</v>
      </c>
      <c r="C262" s="93" t="s">
        <v>127</v>
      </c>
      <c r="D262" s="93">
        <v>1</v>
      </c>
      <c r="E262" s="123"/>
      <c r="F262" s="106">
        <f>$D262*E262</f>
        <v>0</v>
      </c>
    </row>
    <row r="263" spans="1:6" s="161" customFormat="1" x14ac:dyDescent="0.2">
      <c r="A263" s="91"/>
      <c r="B263" s="92" t="s">
        <v>149</v>
      </c>
      <c r="C263" s="93"/>
      <c r="D263" s="93"/>
      <c r="E263" s="123"/>
      <c r="F263" s="106">
        <f>$D263*E263</f>
        <v>0</v>
      </c>
    </row>
    <row r="264" spans="1:6" s="161" customFormat="1" x14ac:dyDescent="0.2">
      <c r="A264" s="91"/>
      <c r="B264" s="92" t="s">
        <v>1029</v>
      </c>
      <c r="C264" s="93"/>
      <c r="D264" s="93"/>
      <c r="E264" s="123"/>
      <c r="F264" s="106">
        <f>$D264*E264</f>
        <v>0</v>
      </c>
    </row>
    <row r="265" spans="1:6" s="161" customFormat="1" x14ac:dyDescent="0.2">
      <c r="A265" s="91"/>
      <c r="B265" s="177"/>
      <c r="C265" s="93"/>
      <c r="D265" s="93"/>
      <c r="E265" s="123"/>
      <c r="F265" s="106">
        <f>SUM(F228:F264)</f>
        <v>0</v>
      </c>
    </row>
    <row r="266" spans="1:6" s="161" customFormat="1" x14ac:dyDescent="0.2">
      <c r="A266" s="170" t="s">
        <v>1045</v>
      </c>
      <c r="B266" s="139" t="s">
        <v>1046</v>
      </c>
      <c r="C266" s="93" t="s">
        <v>127</v>
      </c>
      <c r="D266" s="93">
        <v>13</v>
      </c>
      <c r="E266" s="123"/>
      <c r="F266" s="106">
        <f>$D266*E266</f>
        <v>0</v>
      </c>
    </row>
    <row r="267" spans="1:6" s="161" customFormat="1" x14ac:dyDescent="0.2">
      <c r="A267" s="91"/>
      <c r="B267" s="92" t="s">
        <v>149</v>
      </c>
      <c r="C267" s="93"/>
      <c r="D267" s="93"/>
      <c r="E267" s="123"/>
      <c r="F267" s="106">
        <f>$D267*E267</f>
        <v>0</v>
      </c>
    </row>
    <row r="268" spans="1:6" s="161" customFormat="1" x14ac:dyDescent="0.2">
      <c r="A268" s="91"/>
      <c r="B268" s="92" t="s">
        <v>1029</v>
      </c>
      <c r="C268" s="93"/>
      <c r="D268" s="93"/>
      <c r="E268" s="123"/>
      <c r="F268" s="106">
        <f>$D268*E268</f>
        <v>0</v>
      </c>
    </row>
    <row r="269" spans="1:6" s="161" customFormat="1" x14ac:dyDescent="0.2">
      <c r="A269" s="91"/>
      <c r="B269" s="177"/>
      <c r="C269" s="93"/>
      <c r="D269" s="93"/>
      <c r="E269" s="123"/>
      <c r="F269" s="106"/>
    </row>
    <row r="270" spans="1:6" s="161" customFormat="1" x14ac:dyDescent="0.2">
      <c r="A270" s="170" t="s">
        <v>1047</v>
      </c>
      <c r="B270" s="139" t="s">
        <v>1048</v>
      </c>
      <c r="C270" s="93" t="s">
        <v>127</v>
      </c>
      <c r="D270" s="93">
        <v>5</v>
      </c>
      <c r="E270" s="123"/>
      <c r="F270" s="106">
        <f>$D270*E270</f>
        <v>0</v>
      </c>
    </row>
    <row r="271" spans="1:6" s="161" customFormat="1" x14ac:dyDescent="0.2">
      <c r="A271" s="91"/>
      <c r="B271" s="92" t="s">
        <v>149</v>
      </c>
      <c r="C271" s="93"/>
      <c r="D271" s="93"/>
      <c r="E271" s="123"/>
      <c r="F271" s="106">
        <f>$D271*E271</f>
        <v>0</v>
      </c>
    </row>
    <row r="272" spans="1:6" s="161" customFormat="1" x14ac:dyDescent="0.2">
      <c r="A272" s="91"/>
      <c r="B272" s="92" t="s">
        <v>1029</v>
      </c>
      <c r="C272" s="93"/>
      <c r="D272" s="93"/>
      <c r="E272" s="123"/>
      <c r="F272" s="106">
        <f>$D272*E272</f>
        <v>0</v>
      </c>
    </row>
    <row r="273" spans="1:6" s="161" customFormat="1" x14ac:dyDescent="0.2">
      <c r="A273" s="91"/>
      <c r="B273" s="177"/>
      <c r="C273" s="93"/>
      <c r="D273" s="93"/>
      <c r="E273" s="123"/>
      <c r="F273" s="106"/>
    </row>
    <row r="274" spans="1:6" s="161" customFormat="1" x14ac:dyDescent="0.2">
      <c r="A274" s="170" t="s">
        <v>1049</v>
      </c>
      <c r="B274" s="139" t="s">
        <v>1050</v>
      </c>
      <c r="C274" s="93" t="s">
        <v>127</v>
      </c>
      <c r="D274" s="93">
        <v>3</v>
      </c>
      <c r="E274" s="123"/>
      <c r="F274" s="106">
        <f>$D274*E274</f>
        <v>0</v>
      </c>
    </row>
    <row r="275" spans="1:6" s="161" customFormat="1" x14ac:dyDescent="0.2">
      <c r="A275" s="91"/>
      <c r="B275" s="92" t="s">
        <v>149</v>
      </c>
      <c r="C275" s="93"/>
      <c r="D275" s="93"/>
      <c r="E275" s="123"/>
      <c r="F275" s="106"/>
    </row>
    <row r="276" spans="1:6" s="161" customFormat="1" x14ac:dyDescent="0.2">
      <c r="A276" s="91"/>
      <c r="B276" s="92" t="s">
        <v>1029</v>
      </c>
      <c r="C276" s="93"/>
      <c r="D276" s="93"/>
      <c r="E276" s="123"/>
      <c r="F276" s="106"/>
    </row>
    <row r="277" spans="1:6" s="161" customFormat="1" x14ac:dyDescent="0.2">
      <c r="A277" s="91"/>
      <c r="B277" s="177"/>
      <c r="C277" s="93"/>
      <c r="D277" s="93"/>
      <c r="E277" s="123"/>
      <c r="F277" s="106"/>
    </row>
    <row r="278" spans="1:6" s="161" customFormat="1" x14ac:dyDescent="0.2">
      <c r="A278" s="170" t="s">
        <v>1051</v>
      </c>
      <c r="B278" s="139" t="s">
        <v>1052</v>
      </c>
      <c r="C278" s="93" t="s">
        <v>127</v>
      </c>
      <c r="D278" s="93">
        <v>1</v>
      </c>
      <c r="E278" s="123"/>
      <c r="F278" s="106">
        <f>$D278*E278</f>
        <v>0</v>
      </c>
    </row>
    <row r="279" spans="1:6" s="161" customFormat="1" x14ac:dyDescent="0.2">
      <c r="A279" s="91"/>
      <c r="B279" s="92" t="s">
        <v>149</v>
      </c>
      <c r="C279" s="93"/>
      <c r="D279" s="93"/>
      <c r="E279" s="123"/>
      <c r="F279" s="106"/>
    </row>
    <row r="280" spans="1:6" s="161" customFormat="1" x14ac:dyDescent="0.2">
      <c r="A280" s="91"/>
      <c r="B280" s="92" t="s">
        <v>1029</v>
      </c>
      <c r="C280" s="93"/>
      <c r="D280" s="93"/>
      <c r="E280" s="123"/>
      <c r="F280" s="106"/>
    </row>
    <row r="281" spans="1:6" s="161" customFormat="1" x14ac:dyDescent="0.2">
      <c r="A281" s="91"/>
      <c r="B281" s="177"/>
      <c r="C281" s="93"/>
      <c r="D281" s="93"/>
      <c r="E281" s="123"/>
      <c r="F281" s="106"/>
    </row>
    <row r="282" spans="1:6" s="161" customFormat="1" x14ac:dyDescent="0.2">
      <c r="A282" s="170" t="s">
        <v>1053</v>
      </c>
      <c r="B282" s="139" t="s">
        <v>1054</v>
      </c>
      <c r="C282" s="93" t="s">
        <v>127</v>
      </c>
      <c r="D282" s="93">
        <v>4</v>
      </c>
      <c r="E282" s="123"/>
      <c r="F282" s="106">
        <f>$D282*E282</f>
        <v>0</v>
      </c>
    </row>
    <row r="283" spans="1:6" s="161" customFormat="1" x14ac:dyDescent="0.2">
      <c r="A283" s="91"/>
      <c r="B283" s="92" t="s">
        <v>149</v>
      </c>
      <c r="C283" s="93"/>
      <c r="D283" s="93"/>
      <c r="E283" s="123"/>
      <c r="F283" s="106"/>
    </row>
    <row r="284" spans="1:6" s="161" customFormat="1" x14ac:dyDescent="0.2">
      <c r="A284" s="91"/>
      <c r="B284" s="92" t="s">
        <v>1029</v>
      </c>
      <c r="C284" s="93"/>
      <c r="D284" s="93"/>
      <c r="E284" s="123"/>
      <c r="F284" s="106"/>
    </row>
    <row r="285" spans="1:6" s="161" customFormat="1" x14ac:dyDescent="0.2">
      <c r="A285" s="91"/>
      <c r="B285" s="177"/>
      <c r="C285" s="93"/>
      <c r="D285" s="93"/>
      <c r="E285" s="123"/>
      <c r="F285" s="106"/>
    </row>
    <row r="286" spans="1:6" s="161" customFormat="1" x14ac:dyDescent="0.2">
      <c r="A286" s="170" t="s">
        <v>1055</v>
      </c>
      <c r="B286" s="139" t="s">
        <v>1056</v>
      </c>
      <c r="C286" s="93" t="s">
        <v>127</v>
      </c>
      <c r="D286" s="93">
        <v>6</v>
      </c>
      <c r="E286" s="123"/>
      <c r="F286" s="106">
        <f>$D286*E286</f>
        <v>0</v>
      </c>
    </row>
    <row r="287" spans="1:6" s="161" customFormat="1" x14ac:dyDescent="0.2">
      <c r="A287" s="91"/>
      <c r="B287" s="92" t="s">
        <v>149</v>
      </c>
      <c r="C287" s="93"/>
      <c r="D287" s="93"/>
      <c r="E287" s="123"/>
      <c r="F287" s="106"/>
    </row>
    <row r="288" spans="1:6" s="161" customFormat="1" x14ac:dyDescent="0.2">
      <c r="A288" s="91"/>
      <c r="B288" s="92" t="s">
        <v>1029</v>
      </c>
      <c r="C288" s="93"/>
      <c r="D288" s="93"/>
      <c r="E288" s="123"/>
      <c r="F288" s="106"/>
    </row>
    <row r="289" spans="1:6" s="161" customFormat="1" x14ac:dyDescent="0.2">
      <c r="A289" s="91"/>
      <c r="B289" s="177"/>
      <c r="C289" s="93"/>
      <c r="D289" s="93"/>
      <c r="E289" s="123"/>
      <c r="F289" s="106"/>
    </row>
    <row r="290" spans="1:6" s="161" customFormat="1" x14ac:dyDescent="0.2">
      <c r="A290" s="91"/>
      <c r="B290" s="177"/>
      <c r="C290" s="93"/>
      <c r="D290" s="93"/>
      <c r="E290" s="123"/>
      <c r="F290" s="106"/>
    </row>
    <row r="291" spans="1:6" s="161" customFormat="1" x14ac:dyDescent="0.2">
      <c r="A291" s="167">
        <v>16530</v>
      </c>
      <c r="B291" s="168" t="s">
        <v>1057</v>
      </c>
      <c r="C291" s="93"/>
      <c r="D291" s="93"/>
      <c r="E291" s="123"/>
      <c r="F291" s="106">
        <f t="shared" ref="F291:F329" si="7">$D291*E291</f>
        <v>0</v>
      </c>
    </row>
    <row r="292" spans="1:6" s="161" customFormat="1" x14ac:dyDescent="0.2">
      <c r="A292" s="91"/>
      <c r="B292" s="69"/>
      <c r="C292" s="93"/>
      <c r="D292" s="93"/>
      <c r="E292" s="123"/>
      <c r="F292" s="106">
        <f t="shared" si="7"/>
        <v>0</v>
      </c>
    </row>
    <row r="293" spans="1:6" s="161" customFormat="1" ht="127.5" x14ac:dyDescent="0.2">
      <c r="A293" s="91"/>
      <c r="B293" s="133" t="s">
        <v>1058</v>
      </c>
      <c r="C293" s="93"/>
      <c r="D293" s="93"/>
      <c r="E293" s="123"/>
      <c r="F293" s="106">
        <f t="shared" si="7"/>
        <v>0</v>
      </c>
    </row>
    <row r="294" spans="1:6" s="161" customFormat="1" x14ac:dyDescent="0.2">
      <c r="A294" s="170">
        <v>16530.099999999999</v>
      </c>
      <c r="B294" s="139" t="s">
        <v>1059</v>
      </c>
      <c r="C294" s="93" t="s">
        <v>127</v>
      </c>
      <c r="D294" s="93">
        <v>7</v>
      </c>
      <c r="E294" s="123"/>
      <c r="F294" s="106">
        <f t="shared" si="7"/>
        <v>0</v>
      </c>
    </row>
    <row r="295" spans="1:6" s="161" customFormat="1" x14ac:dyDescent="0.2">
      <c r="A295" s="91"/>
      <c r="B295" s="92" t="s">
        <v>149</v>
      </c>
      <c r="C295" s="93"/>
      <c r="D295" s="93"/>
      <c r="E295" s="123"/>
      <c r="F295" s="106">
        <f t="shared" si="7"/>
        <v>0</v>
      </c>
    </row>
    <row r="296" spans="1:6" s="161" customFormat="1" x14ac:dyDescent="0.2">
      <c r="A296" s="91"/>
      <c r="B296" s="92" t="s">
        <v>1029</v>
      </c>
      <c r="C296" s="93"/>
      <c r="D296" s="93"/>
      <c r="E296" s="123"/>
      <c r="F296" s="106">
        <f t="shared" si="7"/>
        <v>0</v>
      </c>
    </row>
    <row r="297" spans="1:6" s="161" customFormat="1" x14ac:dyDescent="0.2">
      <c r="A297" s="91"/>
      <c r="B297" s="69"/>
      <c r="C297" s="93"/>
      <c r="D297" s="93"/>
      <c r="E297" s="123"/>
      <c r="F297" s="106">
        <f t="shared" si="7"/>
        <v>0</v>
      </c>
    </row>
    <row r="298" spans="1:6" s="161" customFormat="1" x14ac:dyDescent="0.2">
      <c r="A298" s="170">
        <v>16530.2</v>
      </c>
      <c r="B298" s="139" t="s">
        <v>1060</v>
      </c>
      <c r="C298" s="93" t="s">
        <v>127</v>
      </c>
      <c r="D298" s="93">
        <v>7</v>
      </c>
      <c r="E298" s="123"/>
      <c r="F298" s="106">
        <f>$D298*E298</f>
        <v>0</v>
      </c>
    </row>
    <row r="299" spans="1:6" s="161" customFormat="1" x14ac:dyDescent="0.2">
      <c r="A299" s="91"/>
      <c r="B299" s="92" t="s">
        <v>149</v>
      </c>
      <c r="C299" s="93"/>
      <c r="D299" s="93"/>
      <c r="E299" s="123"/>
      <c r="F299" s="106">
        <f>$D299*E299</f>
        <v>0</v>
      </c>
    </row>
    <row r="300" spans="1:6" s="161" customFormat="1" x14ac:dyDescent="0.2">
      <c r="A300" s="91"/>
      <c r="B300" s="92" t="s">
        <v>1029</v>
      </c>
      <c r="C300" s="93"/>
      <c r="D300" s="93"/>
      <c r="E300" s="123"/>
      <c r="F300" s="106">
        <f>$D300*E300</f>
        <v>0</v>
      </c>
    </row>
    <row r="301" spans="1:6" s="161" customFormat="1" x14ac:dyDescent="0.2">
      <c r="A301" s="91"/>
      <c r="B301" s="69"/>
      <c r="C301" s="93"/>
      <c r="D301" s="93"/>
      <c r="E301" s="123"/>
      <c r="F301" s="106">
        <f>SUM(F266:F299)</f>
        <v>0</v>
      </c>
    </row>
    <row r="302" spans="1:6" s="161" customFormat="1" x14ac:dyDescent="0.2">
      <c r="A302" s="167">
        <v>16721</v>
      </c>
      <c r="B302" s="168" t="s">
        <v>1061</v>
      </c>
      <c r="C302" s="169"/>
      <c r="D302" s="93"/>
      <c r="E302" s="123"/>
      <c r="F302" s="106">
        <f t="shared" si="7"/>
        <v>0</v>
      </c>
    </row>
    <row r="303" spans="1:6" s="161" customFormat="1" x14ac:dyDescent="0.2">
      <c r="A303" s="167"/>
      <c r="B303" s="168"/>
      <c r="C303" s="169"/>
      <c r="D303" s="93"/>
      <c r="E303" s="123"/>
      <c r="F303" s="106">
        <f t="shared" si="7"/>
        <v>0</v>
      </c>
    </row>
    <row r="304" spans="1:6" s="161" customFormat="1" ht="51" x14ac:dyDescent="0.2">
      <c r="A304" s="76"/>
      <c r="B304" s="69" t="s">
        <v>1062</v>
      </c>
      <c r="C304" s="169"/>
      <c r="D304" s="93"/>
      <c r="E304" s="123"/>
      <c r="F304" s="106">
        <f t="shared" si="7"/>
        <v>0</v>
      </c>
    </row>
    <row r="305" spans="1:6" s="161" customFormat="1" x14ac:dyDescent="0.2">
      <c r="A305" s="167"/>
      <c r="B305" s="168"/>
      <c r="C305" s="169"/>
      <c r="D305" s="93"/>
      <c r="E305" s="123"/>
      <c r="F305" s="106">
        <f t="shared" si="7"/>
        <v>0</v>
      </c>
    </row>
    <row r="306" spans="1:6" s="161" customFormat="1" x14ac:dyDescent="0.2">
      <c r="A306" s="170">
        <f>A302+0.1</f>
        <v>16721.099999999999</v>
      </c>
      <c r="B306" s="139" t="s">
        <v>1063</v>
      </c>
      <c r="C306" s="93" t="s">
        <v>127</v>
      </c>
      <c r="D306" s="93">
        <v>1</v>
      </c>
      <c r="E306" s="123"/>
      <c r="F306" s="106">
        <f t="shared" si="7"/>
        <v>0</v>
      </c>
    </row>
    <row r="307" spans="1:6" s="161" customFormat="1" x14ac:dyDescent="0.2">
      <c r="A307" s="126"/>
      <c r="B307" s="92" t="s">
        <v>149</v>
      </c>
      <c r="C307" s="169"/>
      <c r="D307" s="93"/>
      <c r="E307" s="123"/>
      <c r="F307" s="106">
        <f t="shared" si="7"/>
        <v>0</v>
      </c>
    </row>
    <row r="308" spans="1:6" s="161" customFormat="1" x14ac:dyDescent="0.2">
      <c r="A308" s="167"/>
      <c r="B308" s="95"/>
      <c r="C308" s="169"/>
      <c r="D308" s="93"/>
      <c r="E308" s="123"/>
      <c r="F308" s="106">
        <f t="shared" si="7"/>
        <v>0</v>
      </c>
    </row>
    <row r="309" spans="1:6" s="161" customFormat="1" x14ac:dyDescent="0.2">
      <c r="A309" s="167"/>
      <c r="B309" s="139"/>
      <c r="C309" s="169"/>
      <c r="D309" s="93"/>
      <c r="E309" s="123"/>
      <c r="F309" s="106">
        <f t="shared" si="7"/>
        <v>0</v>
      </c>
    </row>
    <row r="310" spans="1:6" s="161" customFormat="1" x14ac:dyDescent="0.2">
      <c r="A310" s="170">
        <f>A306+0.1</f>
        <v>16721.199999999997</v>
      </c>
      <c r="B310" s="139" t="s">
        <v>1064</v>
      </c>
      <c r="C310" s="93" t="s">
        <v>127</v>
      </c>
      <c r="D310" s="93">
        <v>45</v>
      </c>
      <c r="E310" s="123"/>
      <c r="F310" s="106">
        <f t="shared" si="7"/>
        <v>0</v>
      </c>
    </row>
    <row r="311" spans="1:6" s="161" customFormat="1" x14ac:dyDescent="0.2">
      <c r="A311" s="126"/>
      <c r="B311" s="92" t="s">
        <v>149</v>
      </c>
      <c r="C311" s="169"/>
      <c r="D311" s="93"/>
      <c r="E311" s="123"/>
      <c r="F311" s="106">
        <f t="shared" si="7"/>
        <v>0</v>
      </c>
    </row>
    <row r="312" spans="1:6" s="161" customFormat="1" x14ac:dyDescent="0.2">
      <c r="A312" s="167"/>
      <c r="B312" s="95"/>
      <c r="C312" s="169"/>
      <c r="D312" s="93"/>
      <c r="E312" s="123"/>
      <c r="F312" s="106">
        <f t="shared" si="7"/>
        <v>0</v>
      </c>
    </row>
    <row r="313" spans="1:6" s="161" customFormat="1" x14ac:dyDescent="0.2">
      <c r="A313" s="167"/>
      <c r="B313" s="139"/>
      <c r="C313" s="169"/>
      <c r="D313" s="93"/>
      <c r="E313" s="123"/>
      <c r="F313" s="106">
        <f t="shared" si="7"/>
        <v>0</v>
      </c>
    </row>
    <row r="314" spans="1:6" s="161" customFormat="1" x14ac:dyDescent="0.2">
      <c r="A314" s="170">
        <f>A310+0.1</f>
        <v>16721.299999999996</v>
      </c>
      <c r="B314" s="139" t="s">
        <v>1065</v>
      </c>
      <c r="C314" s="93" t="s">
        <v>127</v>
      </c>
      <c r="D314" s="93">
        <v>3</v>
      </c>
      <c r="E314" s="123"/>
      <c r="F314" s="106">
        <f t="shared" si="7"/>
        <v>0</v>
      </c>
    </row>
    <row r="315" spans="1:6" s="161" customFormat="1" x14ac:dyDescent="0.2">
      <c r="A315" s="126"/>
      <c r="B315" s="92" t="s">
        <v>149</v>
      </c>
      <c r="C315" s="169"/>
      <c r="D315" s="93"/>
      <c r="E315" s="123"/>
      <c r="F315" s="106">
        <f t="shared" si="7"/>
        <v>0</v>
      </c>
    </row>
    <row r="316" spans="1:6" s="161" customFormat="1" x14ac:dyDescent="0.2">
      <c r="A316" s="167"/>
      <c r="B316" s="95"/>
      <c r="C316" s="169"/>
      <c r="D316" s="93"/>
      <c r="E316" s="123"/>
      <c r="F316" s="106">
        <f t="shared" si="7"/>
        <v>0</v>
      </c>
    </row>
    <row r="317" spans="1:6" s="161" customFormat="1" x14ac:dyDescent="0.2">
      <c r="A317" s="167"/>
      <c r="B317" s="139"/>
      <c r="C317" s="169"/>
      <c r="D317" s="93"/>
      <c r="E317" s="123"/>
      <c r="F317" s="106">
        <f t="shared" si="7"/>
        <v>0</v>
      </c>
    </row>
    <row r="318" spans="1:6" s="161" customFormat="1" ht="25.5" x14ac:dyDescent="0.2">
      <c r="A318" s="170">
        <f>A314+0.1</f>
        <v>16721.399999999994</v>
      </c>
      <c r="B318" s="139" t="s">
        <v>1066</v>
      </c>
      <c r="C318" s="93" t="s">
        <v>127</v>
      </c>
      <c r="D318" s="93">
        <v>1</v>
      </c>
      <c r="E318" s="123"/>
      <c r="F318" s="106">
        <f t="shared" si="7"/>
        <v>0</v>
      </c>
    </row>
    <row r="319" spans="1:6" s="161" customFormat="1" x14ac:dyDescent="0.2">
      <c r="A319" s="126"/>
      <c r="B319" s="92" t="s">
        <v>149</v>
      </c>
      <c r="C319" s="169"/>
      <c r="D319" s="93"/>
      <c r="E319" s="123"/>
      <c r="F319" s="106">
        <f t="shared" si="7"/>
        <v>0</v>
      </c>
    </row>
    <row r="320" spans="1:6" s="161" customFormat="1" x14ac:dyDescent="0.2">
      <c r="A320" s="167"/>
      <c r="B320" s="95"/>
      <c r="C320" s="169"/>
      <c r="D320" s="93"/>
      <c r="E320" s="123"/>
      <c r="F320" s="106">
        <f t="shared" si="7"/>
        <v>0</v>
      </c>
    </row>
    <row r="321" spans="1:6" s="161" customFormat="1" x14ac:dyDescent="0.2">
      <c r="A321" s="167"/>
      <c r="B321" s="139"/>
      <c r="C321" s="169"/>
      <c r="D321" s="93"/>
      <c r="E321" s="123"/>
      <c r="F321" s="106">
        <f t="shared" si="7"/>
        <v>0</v>
      </c>
    </row>
    <row r="322" spans="1:6" s="161" customFormat="1" x14ac:dyDescent="0.2">
      <c r="A322" s="170">
        <f>A318+0.1</f>
        <v>16721.499999999993</v>
      </c>
      <c r="B322" s="174" t="s">
        <v>1067</v>
      </c>
      <c r="C322" s="93" t="s">
        <v>127</v>
      </c>
      <c r="D322" s="93">
        <v>3</v>
      </c>
      <c r="E322" s="123"/>
      <c r="F322" s="106">
        <f>$D322*E322</f>
        <v>0</v>
      </c>
    </row>
    <row r="323" spans="1:6" s="161" customFormat="1" x14ac:dyDescent="0.2">
      <c r="A323" s="126"/>
      <c r="B323" s="92" t="s">
        <v>149</v>
      </c>
      <c r="C323" s="169"/>
      <c r="D323" s="93"/>
      <c r="E323" s="123"/>
      <c r="F323" s="106">
        <f t="shared" si="7"/>
        <v>0</v>
      </c>
    </row>
    <row r="324" spans="1:6" s="161" customFormat="1" x14ac:dyDescent="0.2">
      <c r="A324" s="167"/>
      <c r="B324" s="95"/>
      <c r="C324" s="169"/>
      <c r="D324" s="93"/>
      <c r="E324" s="123"/>
      <c r="F324" s="106">
        <f t="shared" si="7"/>
        <v>0</v>
      </c>
    </row>
    <row r="325" spans="1:6" s="161" customFormat="1" x14ac:dyDescent="0.2">
      <c r="A325" s="167"/>
      <c r="B325" s="139"/>
      <c r="C325" s="169"/>
      <c r="D325" s="93"/>
      <c r="E325" s="123"/>
      <c r="F325" s="106">
        <f t="shared" si="7"/>
        <v>0</v>
      </c>
    </row>
    <row r="326" spans="1:6" s="161" customFormat="1" x14ac:dyDescent="0.2">
      <c r="A326" s="170">
        <f>A322+0.1</f>
        <v>16721.599999999991</v>
      </c>
      <c r="B326" s="139" t="s">
        <v>1068</v>
      </c>
      <c r="C326" s="93" t="s">
        <v>127</v>
      </c>
      <c r="D326" s="93">
        <v>19</v>
      </c>
      <c r="E326" s="123"/>
      <c r="F326" s="106">
        <f>$D326*E326</f>
        <v>0</v>
      </c>
    </row>
    <row r="327" spans="1:6" s="161" customFormat="1" x14ac:dyDescent="0.2">
      <c r="A327" s="126"/>
      <c r="B327" s="92" t="s">
        <v>149</v>
      </c>
      <c r="C327" s="169"/>
      <c r="D327" s="93"/>
      <c r="E327" s="123"/>
      <c r="F327" s="106">
        <v>0</v>
      </c>
    </row>
    <row r="328" spans="1:6" s="161" customFormat="1" x14ac:dyDescent="0.2">
      <c r="A328" s="167"/>
      <c r="B328" s="95"/>
      <c r="C328" s="169"/>
      <c r="D328" s="93"/>
      <c r="E328" s="123"/>
      <c r="F328" s="106">
        <v>0</v>
      </c>
    </row>
    <row r="329" spans="1:6" s="161" customFormat="1" x14ac:dyDescent="0.2">
      <c r="A329" s="167"/>
      <c r="B329" s="139"/>
      <c r="C329" s="169"/>
      <c r="D329" s="93"/>
      <c r="E329" s="123"/>
      <c r="F329" s="106">
        <f t="shared" si="7"/>
        <v>0</v>
      </c>
    </row>
    <row r="330" spans="1:6" s="161" customFormat="1" ht="51" x14ac:dyDescent="0.2">
      <c r="A330" s="170">
        <f>A326+0.1</f>
        <v>16721.69999999999</v>
      </c>
      <c r="B330" s="139" t="s">
        <v>1069</v>
      </c>
      <c r="C330" s="93" t="s">
        <v>126</v>
      </c>
      <c r="D330" s="93">
        <v>240</v>
      </c>
      <c r="E330" s="123"/>
      <c r="F330" s="106">
        <f>$D330*E330</f>
        <v>0</v>
      </c>
    </row>
    <row r="331" spans="1:6" s="161" customFormat="1" x14ac:dyDescent="0.2">
      <c r="A331" s="126"/>
      <c r="B331" s="92" t="s">
        <v>149</v>
      </c>
      <c r="C331" s="93"/>
      <c r="D331" s="93"/>
      <c r="E331" s="123"/>
      <c r="F331" s="106">
        <v>0</v>
      </c>
    </row>
    <row r="332" spans="1:6" s="161" customFormat="1" x14ac:dyDescent="0.2">
      <c r="A332" s="167"/>
      <c r="B332" s="95"/>
      <c r="C332" s="93"/>
      <c r="D332" s="93"/>
      <c r="E332" s="123"/>
      <c r="F332" s="106">
        <v>0</v>
      </c>
    </row>
    <row r="333" spans="1:6" s="161" customFormat="1" x14ac:dyDescent="0.2">
      <c r="A333" s="167"/>
      <c r="B333" s="69"/>
      <c r="C333" s="93"/>
      <c r="D333" s="93"/>
      <c r="E333" s="123"/>
      <c r="F333" s="106"/>
    </row>
    <row r="334" spans="1:6" s="161" customFormat="1" ht="38.25" x14ac:dyDescent="0.2">
      <c r="A334" s="170">
        <f>A330+0.1</f>
        <v>16721.799999999988</v>
      </c>
      <c r="B334" s="139" t="s">
        <v>1070</v>
      </c>
      <c r="C334" s="93" t="s">
        <v>126</v>
      </c>
      <c r="D334" s="93">
        <v>80</v>
      </c>
      <c r="E334" s="123"/>
      <c r="F334" s="106">
        <f>$D334*E334</f>
        <v>0</v>
      </c>
    </row>
    <row r="335" spans="1:6" s="161" customFormat="1" x14ac:dyDescent="0.2">
      <c r="A335" s="126"/>
      <c r="B335" s="92" t="s">
        <v>149</v>
      </c>
      <c r="C335" s="93"/>
      <c r="D335" s="93"/>
      <c r="E335" s="123"/>
      <c r="F335" s="106">
        <f>$D335*E335</f>
        <v>0</v>
      </c>
    </row>
    <row r="336" spans="1:6" s="161" customFormat="1" x14ac:dyDescent="0.2">
      <c r="A336" s="167"/>
      <c r="B336" s="95"/>
      <c r="C336" s="93"/>
      <c r="D336" s="93"/>
      <c r="E336" s="123"/>
      <c r="F336" s="106">
        <f>$D336*E336</f>
        <v>0</v>
      </c>
    </row>
    <row r="337" spans="1:6" s="161" customFormat="1" x14ac:dyDescent="0.2">
      <c r="A337" s="167"/>
      <c r="B337" s="69"/>
      <c r="C337" s="93"/>
      <c r="D337" s="93"/>
      <c r="E337" s="123"/>
      <c r="F337" s="106">
        <f>SUM(F304:F336)</f>
        <v>0</v>
      </c>
    </row>
    <row r="338" spans="1:6" s="161" customFormat="1" x14ac:dyDescent="0.2">
      <c r="A338" s="167">
        <v>16740</v>
      </c>
      <c r="B338" s="168" t="s">
        <v>1071</v>
      </c>
      <c r="C338" s="178"/>
      <c r="D338" s="178"/>
      <c r="E338" s="179"/>
      <c r="F338" s="106">
        <f t="shared" ref="F338:F352" si="8">$D338*E338</f>
        <v>0</v>
      </c>
    </row>
    <row r="339" spans="1:6" s="161" customFormat="1" x14ac:dyDescent="0.2">
      <c r="A339" s="564"/>
      <c r="B339" s="69"/>
      <c r="C339" s="169"/>
      <c r="D339" s="93"/>
      <c r="E339" s="179"/>
      <c r="F339" s="106">
        <f t="shared" si="8"/>
        <v>0</v>
      </c>
    </row>
    <row r="340" spans="1:6" s="161" customFormat="1" ht="102" x14ac:dyDescent="0.2">
      <c r="A340" s="564"/>
      <c r="B340" s="69" t="s">
        <v>1072</v>
      </c>
      <c r="C340" s="93"/>
      <c r="D340" s="93"/>
      <c r="E340" s="179"/>
      <c r="F340" s="106">
        <f t="shared" si="8"/>
        <v>0</v>
      </c>
    </row>
    <row r="341" spans="1:6" s="161" customFormat="1" x14ac:dyDescent="0.2">
      <c r="A341" s="564"/>
      <c r="B341" s="69"/>
      <c r="C341" s="93"/>
      <c r="D341" s="93"/>
      <c r="E341" s="179"/>
      <c r="F341" s="106"/>
    </row>
    <row r="342" spans="1:6" s="161" customFormat="1" ht="25.5" x14ac:dyDescent="0.2">
      <c r="A342" s="170">
        <v>16740.099999999999</v>
      </c>
      <c r="B342" s="139" t="s">
        <v>1073</v>
      </c>
      <c r="C342" s="93" t="s">
        <v>127</v>
      </c>
      <c r="D342" s="93">
        <v>1</v>
      </c>
      <c r="E342" s="123"/>
      <c r="F342" s="106">
        <f>$D342*E342</f>
        <v>0</v>
      </c>
    </row>
    <row r="343" spans="1:6" s="161" customFormat="1" x14ac:dyDescent="0.2">
      <c r="A343" s="91"/>
      <c r="B343" s="92" t="s">
        <v>149</v>
      </c>
      <c r="C343" s="93"/>
      <c r="D343" s="93"/>
      <c r="E343" s="123"/>
      <c r="F343" s="106">
        <v>0</v>
      </c>
    </row>
    <row r="344" spans="1:6" s="161" customFormat="1" x14ac:dyDescent="0.2">
      <c r="A344" s="91"/>
      <c r="B344" s="95"/>
      <c r="C344" s="93"/>
      <c r="D344" s="93"/>
      <c r="E344" s="123"/>
      <c r="F344" s="106">
        <v>0</v>
      </c>
    </row>
    <row r="345" spans="1:6" s="161" customFormat="1" x14ac:dyDescent="0.2">
      <c r="A345" s="564"/>
      <c r="B345" s="69"/>
      <c r="C345" s="93"/>
      <c r="D345" s="93"/>
      <c r="E345" s="180"/>
      <c r="F345" s="106"/>
    </row>
    <row r="346" spans="1:6" s="161" customFormat="1" x14ac:dyDescent="0.2">
      <c r="A346" s="170">
        <f>A342+0.1</f>
        <v>16740.199999999997</v>
      </c>
      <c r="B346" s="173" t="s">
        <v>1074</v>
      </c>
      <c r="C346" s="93" t="s">
        <v>114</v>
      </c>
      <c r="D346" s="93">
        <v>13</v>
      </c>
      <c r="E346" s="180"/>
      <c r="F346" s="106">
        <f>$D346*E346</f>
        <v>0</v>
      </c>
    </row>
    <row r="347" spans="1:6" s="161" customFormat="1" x14ac:dyDescent="0.2">
      <c r="A347" s="564"/>
      <c r="B347" s="92" t="s">
        <v>149</v>
      </c>
      <c r="C347" s="93"/>
      <c r="D347" s="93"/>
      <c r="E347" s="180"/>
      <c r="F347" s="106">
        <f t="shared" si="8"/>
        <v>0</v>
      </c>
    </row>
    <row r="348" spans="1:6" s="161" customFormat="1" x14ac:dyDescent="0.2">
      <c r="A348" s="564"/>
      <c r="B348" s="95"/>
      <c r="C348" s="93"/>
      <c r="D348" s="93"/>
      <c r="E348" s="180"/>
      <c r="F348" s="106">
        <f t="shared" si="8"/>
        <v>0</v>
      </c>
    </row>
    <row r="349" spans="1:6" s="161" customFormat="1" x14ac:dyDescent="0.2">
      <c r="A349" s="564"/>
      <c r="B349" s="69"/>
      <c r="C349" s="93"/>
      <c r="D349" s="93"/>
      <c r="E349" s="180"/>
      <c r="F349" s="106"/>
    </row>
    <row r="350" spans="1:6" s="161" customFormat="1" x14ac:dyDescent="0.2">
      <c r="A350" s="170">
        <f>A346+0.1</f>
        <v>16740.299999999996</v>
      </c>
      <c r="B350" s="173" t="s">
        <v>1075</v>
      </c>
      <c r="C350" s="93" t="s">
        <v>114</v>
      </c>
      <c r="D350" s="93">
        <v>78</v>
      </c>
      <c r="E350" s="180"/>
      <c r="F350" s="106">
        <f t="shared" si="8"/>
        <v>0</v>
      </c>
    </row>
    <row r="351" spans="1:6" s="161" customFormat="1" x14ac:dyDescent="0.2">
      <c r="A351" s="564"/>
      <c r="B351" s="92" t="s">
        <v>149</v>
      </c>
      <c r="C351" s="93"/>
      <c r="D351" s="93"/>
      <c r="E351" s="180"/>
      <c r="F351" s="106">
        <f t="shared" si="8"/>
        <v>0</v>
      </c>
    </row>
    <row r="352" spans="1:6" s="161" customFormat="1" x14ac:dyDescent="0.2">
      <c r="A352" s="564"/>
      <c r="B352" s="95"/>
      <c r="C352" s="93"/>
      <c r="D352" s="93"/>
      <c r="E352" s="180"/>
      <c r="F352" s="106">
        <f t="shared" si="8"/>
        <v>0</v>
      </c>
    </row>
    <row r="353" spans="1:6" s="161" customFormat="1" x14ac:dyDescent="0.2">
      <c r="A353" s="564"/>
      <c r="B353" s="69"/>
      <c r="C353" s="93"/>
      <c r="D353" s="93"/>
      <c r="E353" s="180"/>
      <c r="F353" s="106"/>
    </row>
    <row r="354" spans="1:6" s="161" customFormat="1" x14ac:dyDescent="0.2">
      <c r="A354" s="170">
        <f>A350+0.1</f>
        <v>16740.399999999994</v>
      </c>
      <c r="B354" s="173" t="s">
        <v>1076</v>
      </c>
      <c r="C354" s="93" t="s">
        <v>114</v>
      </c>
      <c r="D354" s="93">
        <v>1</v>
      </c>
      <c r="E354" s="180"/>
      <c r="F354" s="106">
        <f>$D354*E354</f>
        <v>0</v>
      </c>
    </row>
    <row r="355" spans="1:6" s="161" customFormat="1" x14ac:dyDescent="0.2">
      <c r="A355" s="564"/>
      <c r="B355" s="92" t="s">
        <v>149</v>
      </c>
      <c r="C355" s="93"/>
      <c r="D355" s="93"/>
      <c r="E355" s="179"/>
      <c r="F355" s="106">
        <f>$D355*E355</f>
        <v>0</v>
      </c>
    </row>
    <row r="356" spans="1:6" s="161" customFormat="1" x14ac:dyDescent="0.2">
      <c r="A356" s="564"/>
      <c r="B356" s="95"/>
      <c r="C356" s="93"/>
      <c r="D356" s="93"/>
      <c r="E356" s="179"/>
      <c r="F356" s="106">
        <f>$D356*E356</f>
        <v>0</v>
      </c>
    </row>
    <row r="357" spans="1:6" s="161" customFormat="1" x14ac:dyDescent="0.2">
      <c r="A357" s="564"/>
      <c r="B357" s="69"/>
      <c r="C357" s="93"/>
      <c r="D357" s="93"/>
      <c r="E357" s="179"/>
      <c r="F357" s="106"/>
    </row>
    <row r="358" spans="1:6" s="161" customFormat="1" x14ac:dyDescent="0.2">
      <c r="A358" s="170">
        <f>A354+0.1</f>
        <v>16740.499999999993</v>
      </c>
      <c r="B358" s="173" t="s">
        <v>1077</v>
      </c>
      <c r="C358" s="93" t="s">
        <v>114</v>
      </c>
      <c r="D358" s="93">
        <v>1</v>
      </c>
      <c r="E358" s="179"/>
      <c r="F358" s="106">
        <f>$D358*E358</f>
        <v>0</v>
      </c>
    </row>
    <row r="359" spans="1:6" s="161" customFormat="1" x14ac:dyDescent="0.2">
      <c r="A359" s="564"/>
      <c r="B359" s="92" t="s">
        <v>149</v>
      </c>
      <c r="C359" s="93"/>
      <c r="D359" s="93"/>
      <c r="E359" s="179"/>
      <c r="F359" s="106"/>
    </row>
    <row r="360" spans="1:6" s="161" customFormat="1" x14ac:dyDescent="0.2">
      <c r="A360" s="564"/>
      <c r="B360" s="95"/>
      <c r="C360" s="93"/>
      <c r="D360" s="93"/>
      <c r="E360" s="179"/>
      <c r="F360" s="106"/>
    </row>
    <row r="361" spans="1:6" s="161" customFormat="1" x14ac:dyDescent="0.2">
      <c r="A361" s="564"/>
      <c r="B361" s="69"/>
      <c r="C361" s="93"/>
      <c r="D361" s="93"/>
      <c r="E361" s="179"/>
      <c r="F361" s="106">
        <f>SUM(F340:F359)</f>
        <v>0</v>
      </c>
    </row>
    <row r="362" spans="1:6" s="161" customFormat="1" x14ac:dyDescent="0.2">
      <c r="A362" s="167">
        <v>16860</v>
      </c>
      <c r="B362" s="168" t="s">
        <v>1078</v>
      </c>
      <c r="C362" s="93"/>
      <c r="D362" s="93"/>
      <c r="E362" s="179"/>
      <c r="F362" s="106">
        <f t="shared" ref="F362:F368" si="9">$D362*E362</f>
        <v>0</v>
      </c>
    </row>
    <row r="363" spans="1:6" s="161" customFormat="1" x14ac:dyDescent="0.2">
      <c r="A363" s="564"/>
      <c r="B363" s="69"/>
      <c r="C363" s="169"/>
      <c r="D363" s="93"/>
      <c r="E363" s="179"/>
      <c r="F363" s="106">
        <f t="shared" si="9"/>
        <v>0</v>
      </c>
    </row>
    <row r="364" spans="1:6" s="161" customFormat="1" ht="76.5" x14ac:dyDescent="0.2">
      <c r="A364" s="564"/>
      <c r="B364" s="69" t="s">
        <v>1079</v>
      </c>
      <c r="C364" s="93"/>
      <c r="D364" s="93"/>
      <c r="E364" s="179"/>
      <c r="F364" s="106">
        <f t="shared" si="9"/>
        <v>0</v>
      </c>
    </row>
    <row r="365" spans="1:6" s="161" customFormat="1" x14ac:dyDescent="0.2">
      <c r="A365" s="564"/>
      <c r="B365" s="69"/>
      <c r="C365" s="93"/>
      <c r="D365" s="93"/>
      <c r="E365" s="179"/>
      <c r="F365" s="106"/>
    </row>
    <row r="366" spans="1:6" s="161" customFormat="1" x14ac:dyDescent="0.2">
      <c r="A366" s="175">
        <f>A362+0.1</f>
        <v>16860.099999999999</v>
      </c>
      <c r="B366" s="133" t="s">
        <v>1080</v>
      </c>
      <c r="C366" s="181" t="s">
        <v>127</v>
      </c>
      <c r="D366" s="93">
        <v>26</v>
      </c>
      <c r="E366" s="180"/>
      <c r="F366" s="106">
        <f t="shared" si="9"/>
        <v>0</v>
      </c>
    </row>
    <row r="367" spans="1:6" s="161" customFormat="1" x14ac:dyDescent="0.2">
      <c r="A367" s="564"/>
      <c r="B367" s="92" t="s">
        <v>149</v>
      </c>
      <c r="C367" s="93"/>
      <c r="D367" s="93"/>
      <c r="E367" s="180"/>
      <c r="F367" s="106">
        <f t="shared" si="9"/>
        <v>0</v>
      </c>
    </row>
    <row r="368" spans="1:6" s="161" customFormat="1" x14ac:dyDescent="0.2">
      <c r="A368" s="564"/>
      <c r="B368" s="95"/>
      <c r="C368" s="93"/>
      <c r="D368" s="93"/>
      <c r="E368" s="180"/>
      <c r="F368" s="106">
        <f t="shared" si="9"/>
        <v>0</v>
      </c>
    </row>
    <row r="369" spans="1:6" s="161" customFormat="1" x14ac:dyDescent="0.2">
      <c r="A369" s="564"/>
      <c r="B369" s="69"/>
      <c r="C369" s="93"/>
      <c r="D369" s="93"/>
      <c r="E369" s="180"/>
      <c r="F369" s="106"/>
    </row>
    <row r="370" spans="1:6" s="161" customFormat="1" x14ac:dyDescent="0.2">
      <c r="A370" s="175">
        <f>A366+0.1</f>
        <v>16860.199999999997</v>
      </c>
      <c r="B370" s="139" t="s">
        <v>1081</v>
      </c>
      <c r="C370" s="181" t="s">
        <v>127</v>
      </c>
      <c r="D370" s="93">
        <v>2</v>
      </c>
      <c r="E370" s="180"/>
      <c r="F370" s="106">
        <f>$D370*E370</f>
        <v>0</v>
      </c>
    </row>
    <row r="371" spans="1:6" s="161" customFormat="1" x14ac:dyDescent="0.2">
      <c r="A371" s="564"/>
      <c r="B371" s="92" t="s">
        <v>149</v>
      </c>
      <c r="C371" s="93"/>
      <c r="D371" s="93"/>
      <c r="E371" s="180"/>
      <c r="F371" s="106"/>
    </row>
    <row r="372" spans="1:6" s="161" customFormat="1" x14ac:dyDescent="0.2">
      <c r="A372" s="564"/>
      <c r="B372" s="95"/>
      <c r="C372" s="93"/>
      <c r="D372" s="93"/>
      <c r="E372" s="179"/>
      <c r="F372" s="106"/>
    </row>
    <row r="373" spans="1:6" s="161" customFormat="1" x14ac:dyDescent="0.2">
      <c r="A373" s="564"/>
      <c r="B373" s="139"/>
      <c r="C373" s="93"/>
      <c r="D373" s="93"/>
      <c r="E373" s="179"/>
      <c r="F373" s="106"/>
    </row>
    <row r="374" spans="1:6" s="161" customFormat="1" x14ac:dyDescent="0.2">
      <c r="A374" s="175">
        <f>A370+0.1</f>
        <v>16860.299999999996</v>
      </c>
      <c r="B374" s="133" t="s">
        <v>1082</v>
      </c>
      <c r="C374" s="565" t="s">
        <v>127</v>
      </c>
      <c r="D374" s="79">
        <v>1</v>
      </c>
      <c r="E374" s="553"/>
      <c r="F374" s="554">
        <f>$D374*E374</f>
        <v>0</v>
      </c>
    </row>
    <row r="375" spans="1:6" s="161" customFormat="1" x14ac:dyDescent="0.2">
      <c r="A375" s="564"/>
      <c r="B375" s="535" t="s">
        <v>149</v>
      </c>
      <c r="C375" s="79"/>
      <c r="D375" s="79"/>
      <c r="E375" s="553"/>
      <c r="F375" s="554">
        <f>$D375*E375</f>
        <v>0</v>
      </c>
    </row>
    <row r="376" spans="1:6" s="161" customFormat="1" x14ac:dyDescent="0.2">
      <c r="A376" s="564"/>
      <c r="B376" s="536"/>
      <c r="C376" s="79"/>
      <c r="D376" s="79"/>
      <c r="E376" s="553"/>
      <c r="F376" s="554">
        <f>$D376*E376</f>
        <v>0</v>
      </c>
    </row>
    <row r="377" spans="1:6" s="161" customFormat="1" x14ac:dyDescent="0.2">
      <c r="A377" s="564"/>
      <c r="B377" s="69"/>
      <c r="C377" s="93"/>
      <c r="D377" s="93"/>
      <c r="E377" s="179"/>
      <c r="F377" s="106"/>
    </row>
    <row r="378" spans="1:6" s="161" customFormat="1" x14ac:dyDescent="0.2">
      <c r="A378" s="175">
        <f>A374+0.1</f>
        <v>16860.399999999994</v>
      </c>
      <c r="B378" s="133" t="s">
        <v>1083</v>
      </c>
      <c r="C378" s="565" t="s">
        <v>127</v>
      </c>
      <c r="D378" s="79">
        <v>1</v>
      </c>
      <c r="E378" s="553"/>
      <c r="F378" s="554">
        <f>$D378*E378</f>
        <v>0</v>
      </c>
    </row>
    <row r="379" spans="1:6" s="161" customFormat="1" x14ac:dyDescent="0.2">
      <c r="A379" s="564"/>
      <c r="B379" s="535" t="s">
        <v>149</v>
      </c>
      <c r="C379" s="79"/>
      <c r="D379" s="79"/>
      <c r="E379" s="554"/>
      <c r="F379" s="554">
        <f>$D379*E379</f>
        <v>0</v>
      </c>
    </row>
    <row r="380" spans="1:6" s="161" customFormat="1" x14ac:dyDescent="0.2">
      <c r="A380" s="564"/>
      <c r="B380" s="536"/>
      <c r="C380" s="79"/>
      <c r="D380" s="79"/>
      <c r="E380" s="554"/>
      <c r="F380" s="554">
        <f>$D380*E380</f>
        <v>0</v>
      </c>
    </row>
    <row r="381" spans="1:6" s="161" customFormat="1" ht="13.5" customHeight="1" x14ac:dyDescent="0.2">
      <c r="A381" s="564"/>
      <c r="B381" s="69"/>
      <c r="C381" s="93"/>
      <c r="D381" s="93"/>
      <c r="E381" s="179"/>
      <c r="F381" s="106"/>
    </row>
    <row r="382" spans="1:6" s="161" customFormat="1" x14ac:dyDescent="0.2">
      <c r="A382" s="564"/>
      <c r="B382" s="69"/>
      <c r="C382" s="93"/>
      <c r="D382" s="93"/>
      <c r="E382" s="179"/>
      <c r="F382" s="106"/>
    </row>
    <row r="383" spans="1:6" s="161" customFormat="1" x14ac:dyDescent="0.2">
      <c r="A383" s="562">
        <v>16722</v>
      </c>
      <c r="B383" s="563" t="s">
        <v>1084</v>
      </c>
      <c r="C383" s="566"/>
      <c r="D383" s="79"/>
      <c r="E383" s="179"/>
      <c r="F383" s="106"/>
    </row>
    <row r="384" spans="1:6" s="161" customFormat="1" x14ac:dyDescent="0.2">
      <c r="A384" s="561"/>
      <c r="B384" s="567"/>
      <c r="C384" s="568"/>
      <c r="D384" s="79"/>
      <c r="E384" s="179"/>
      <c r="F384" s="106"/>
    </row>
    <row r="385" spans="1:6" s="161" customFormat="1" ht="89.25" x14ac:dyDescent="0.2">
      <c r="A385" s="561"/>
      <c r="B385" s="133" t="s">
        <v>1085</v>
      </c>
      <c r="C385" s="79"/>
      <c r="D385" s="79"/>
      <c r="E385" s="179"/>
      <c r="F385" s="106"/>
    </row>
    <row r="386" spans="1:6" s="161" customFormat="1" x14ac:dyDescent="0.2">
      <c r="A386" s="569">
        <v>16722.099999999999</v>
      </c>
      <c r="B386" s="133" t="s">
        <v>1086</v>
      </c>
      <c r="C386" s="79" t="s">
        <v>127</v>
      </c>
      <c r="D386" s="79">
        <v>1</v>
      </c>
      <c r="E386" s="554"/>
      <c r="F386" s="554">
        <f>$D386*E386</f>
        <v>0</v>
      </c>
    </row>
    <row r="387" spans="1:6" s="161" customFormat="1" x14ac:dyDescent="0.2">
      <c r="A387" s="561"/>
      <c r="B387" s="535" t="s">
        <v>149</v>
      </c>
      <c r="C387" s="79"/>
      <c r="D387" s="79"/>
      <c r="E387" s="179"/>
      <c r="F387" s="106"/>
    </row>
    <row r="388" spans="1:6" s="161" customFormat="1" x14ac:dyDescent="0.2">
      <c r="A388" s="561"/>
      <c r="B388" s="536"/>
      <c r="C388" s="79"/>
      <c r="D388" s="79"/>
      <c r="E388" s="179"/>
      <c r="F388" s="106"/>
    </row>
    <row r="389" spans="1:6" s="161" customFormat="1" ht="13.5" x14ac:dyDescent="0.2">
      <c r="A389" s="561"/>
      <c r="B389" s="570"/>
      <c r="C389" s="79"/>
      <c r="D389" s="79"/>
      <c r="E389" s="179"/>
      <c r="F389" s="106"/>
    </row>
    <row r="390" spans="1:6" s="161" customFormat="1" x14ac:dyDescent="0.2">
      <c r="A390" s="569">
        <f>A386+0.1</f>
        <v>16722.199999999997</v>
      </c>
      <c r="B390" s="133" t="s">
        <v>1087</v>
      </c>
      <c r="C390" s="79" t="s">
        <v>127</v>
      </c>
      <c r="D390" s="79">
        <v>2</v>
      </c>
      <c r="E390" s="554"/>
      <c r="F390" s="554">
        <f>$D390*E390</f>
        <v>0</v>
      </c>
    </row>
    <row r="391" spans="1:6" s="161" customFormat="1" x14ac:dyDescent="0.2">
      <c r="A391" s="561"/>
      <c r="B391" s="535" t="s">
        <v>149</v>
      </c>
      <c r="C391" s="79"/>
      <c r="D391" s="79"/>
      <c r="E391" s="179"/>
      <c r="F391" s="106"/>
    </row>
    <row r="392" spans="1:6" s="161" customFormat="1" x14ac:dyDescent="0.2">
      <c r="A392" s="561"/>
      <c r="B392" s="536"/>
      <c r="C392" s="79"/>
      <c r="D392" s="79"/>
      <c r="E392" s="179"/>
      <c r="F392" s="106"/>
    </row>
    <row r="393" spans="1:6" s="161" customFormat="1" ht="13.5" x14ac:dyDescent="0.2">
      <c r="A393" s="561"/>
      <c r="B393" s="570"/>
      <c r="C393" s="79"/>
      <c r="D393" s="79"/>
      <c r="E393" s="179"/>
      <c r="F393" s="106"/>
    </row>
    <row r="394" spans="1:6" s="161" customFormat="1" x14ac:dyDescent="0.2">
      <c r="A394" s="569">
        <f>A390+0.1</f>
        <v>16722.299999999996</v>
      </c>
      <c r="B394" s="133" t="s">
        <v>1088</v>
      </c>
      <c r="C394" s="79" t="s">
        <v>127</v>
      </c>
      <c r="D394" s="79">
        <v>3</v>
      </c>
      <c r="E394" s="554"/>
      <c r="F394" s="554">
        <f>$D394*E394</f>
        <v>0</v>
      </c>
    </row>
    <row r="395" spans="1:6" s="161" customFormat="1" x14ac:dyDescent="0.2">
      <c r="A395" s="561"/>
      <c r="B395" s="535" t="s">
        <v>149</v>
      </c>
      <c r="C395" s="79"/>
      <c r="D395" s="79"/>
      <c r="E395" s="179"/>
      <c r="F395" s="106"/>
    </row>
    <row r="396" spans="1:6" s="161" customFormat="1" x14ac:dyDescent="0.2">
      <c r="A396" s="561"/>
      <c r="B396" s="536"/>
      <c r="C396" s="79"/>
      <c r="D396" s="79"/>
      <c r="E396" s="179"/>
      <c r="F396" s="106"/>
    </row>
    <row r="397" spans="1:6" s="161" customFormat="1" x14ac:dyDescent="0.2">
      <c r="A397" s="564"/>
      <c r="B397" s="69"/>
      <c r="C397" s="93"/>
      <c r="D397" s="93"/>
      <c r="E397" s="179"/>
      <c r="F397" s="106">
        <f>SUM(F364:F395)</f>
        <v>0</v>
      </c>
    </row>
    <row r="398" spans="1:6" s="161" customFormat="1" x14ac:dyDescent="0.2">
      <c r="A398" s="142">
        <v>16786</v>
      </c>
      <c r="B398" s="571" t="s">
        <v>1089</v>
      </c>
      <c r="C398" s="93"/>
      <c r="D398" s="93"/>
      <c r="E398" s="179"/>
      <c r="F398" s="106"/>
    </row>
    <row r="399" spans="1:6" s="161" customFormat="1" x14ac:dyDescent="0.2">
      <c r="A399" s="142"/>
      <c r="B399" s="133"/>
      <c r="C399" s="93"/>
      <c r="D399" s="93"/>
      <c r="E399" s="179"/>
      <c r="F399" s="106"/>
    </row>
    <row r="400" spans="1:6" s="161" customFormat="1" ht="102" x14ac:dyDescent="0.2">
      <c r="A400" s="80"/>
      <c r="B400" s="133" t="s">
        <v>1090</v>
      </c>
      <c r="C400" s="93"/>
      <c r="D400" s="93"/>
      <c r="E400" s="179"/>
      <c r="F400" s="106"/>
    </row>
    <row r="401" spans="1:6" s="161" customFormat="1" x14ac:dyDescent="0.2">
      <c r="A401" s="80"/>
      <c r="B401" s="133"/>
      <c r="C401" s="93"/>
      <c r="D401" s="93"/>
      <c r="E401" s="179"/>
      <c r="F401" s="106"/>
    </row>
    <row r="402" spans="1:6" s="161" customFormat="1" x14ac:dyDescent="0.2">
      <c r="A402" s="561">
        <f>A398+0.1</f>
        <v>16786.099999999999</v>
      </c>
      <c r="B402" s="133" t="s">
        <v>1091</v>
      </c>
      <c r="C402" s="565" t="s">
        <v>127</v>
      </c>
      <c r="D402" s="79">
        <v>1</v>
      </c>
      <c r="E402" s="554"/>
      <c r="F402" s="554">
        <f>$D402*E402</f>
        <v>0</v>
      </c>
    </row>
    <row r="403" spans="1:6" s="161" customFormat="1" x14ac:dyDescent="0.2">
      <c r="A403" s="562"/>
      <c r="B403" s="535" t="s">
        <v>149</v>
      </c>
      <c r="C403" s="93"/>
      <c r="D403" s="93"/>
      <c r="E403" s="179"/>
      <c r="F403" s="106"/>
    </row>
    <row r="404" spans="1:6" s="161" customFormat="1" x14ac:dyDescent="0.2">
      <c r="A404" s="562"/>
      <c r="B404" s="536"/>
      <c r="C404" s="93"/>
      <c r="D404" s="93"/>
      <c r="E404" s="179"/>
      <c r="F404" s="106"/>
    </row>
    <row r="405" spans="1:6" s="161" customFormat="1" ht="13.5" x14ac:dyDescent="0.2">
      <c r="A405" s="562"/>
      <c r="B405" s="570"/>
      <c r="C405" s="93"/>
      <c r="D405" s="93"/>
      <c r="E405" s="179"/>
      <c r="F405" s="106"/>
    </row>
    <row r="406" spans="1:6" s="161" customFormat="1" x14ac:dyDescent="0.2">
      <c r="A406" s="561">
        <f>A402+0.1</f>
        <v>16786.199999999997</v>
      </c>
      <c r="B406" s="133" t="s">
        <v>1092</v>
      </c>
      <c r="C406" s="565" t="s">
        <v>127</v>
      </c>
      <c r="D406" s="79">
        <v>8</v>
      </c>
      <c r="E406" s="553"/>
      <c r="F406" s="554">
        <f>$D406*E406</f>
        <v>0</v>
      </c>
    </row>
    <row r="407" spans="1:6" s="161" customFormat="1" x14ac:dyDescent="0.2">
      <c r="A407" s="562"/>
      <c r="B407" s="535" t="s">
        <v>149</v>
      </c>
      <c r="C407" s="93"/>
      <c r="D407" s="93"/>
      <c r="E407" s="179"/>
      <c r="F407" s="106"/>
    </row>
    <row r="408" spans="1:6" s="161" customFormat="1" x14ac:dyDescent="0.2">
      <c r="A408" s="562"/>
      <c r="B408" s="536"/>
      <c r="C408" s="93"/>
      <c r="D408" s="93"/>
      <c r="E408" s="179"/>
      <c r="F408" s="106"/>
    </row>
    <row r="409" spans="1:6" s="161" customFormat="1" ht="13.5" x14ac:dyDescent="0.2">
      <c r="A409" s="562"/>
      <c r="B409" s="570"/>
      <c r="C409" s="93"/>
      <c r="D409" s="93"/>
      <c r="E409" s="179"/>
      <c r="F409" s="106"/>
    </row>
    <row r="410" spans="1:6" s="161" customFormat="1" x14ac:dyDescent="0.2">
      <c r="A410" s="561">
        <f>A406+0.1</f>
        <v>16786.299999999996</v>
      </c>
      <c r="B410" s="133" t="s">
        <v>1093</v>
      </c>
      <c r="C410" s="565" t="s">
        <v>127</v>
      </c>
      <c r="D410" s="79">
        <v>14</v>
      </c>
      <c r="E410" s="553"/>
      <c r="F410" s="554">
        <f>$D410*E410</f>
        <v>0</v>
      </c>
    </row>
    <row r="411" spans="1:6" s="161" customFormat="1" x14ac:dyDescent="0.2">
      <c r="A411" s="80"/>
      <c r="B411" s="535" t="s">
        <v>149</v>
      </c>
      <c r="C411" s="93"/>
      <c r="D411" s="93"/>
      <c r="E411" s="179"/>
      <c r="F411" s="106"/>
    </row>
    <row r="412" spans="1:6" s="161" customFormat="1" x14ac:dyDescent="0.2">
      <c r="A412" s="562"/>
      <c r="B412" s="536"/>
      <c r="C412" s="93"/>
      <c r="D412" s="93"/>
      <c r="E412" s="179"/>
      <c r="F412" s="106"/>
    </row>
    <row r="413" spans="1:6" s="161" customFormat="1" ht="13.5" x14ac:dyDescent="0.2">
      <c r="A413" s="562"/>
      <c r="B413" s="570"/>
      <c r="C413" s="93"/>
      <c r="D413" s="93"/>
      <c r="E413" s="179"/>
      <c r="F413" s="106"/>
    </row>
    <row r="414" spans="1:6" s="161" customFormat="1" x14ac:dyDescent="0.2">
      <c r="A414" s="561">
        <f>A410+0.1</f>
        <v>16786.399999999994</v>
      </c>
      <c r="B414" s="133" t="s">
        <v>1094</v>
      </c>
      <c r="C414" s="565" t="s">
        <v>127</v>
      </c>
      <c r="D414" s="79">
        <v>7</v>
      </c>
      <c r="E414" s="554"/>
      <c r="F414" s="554">
        <f>$D414*E414</f>
        <v>0</v>
      </c>
    </row>
    <row r="415" spans="1:6" s="161" customFormat="1" x14ac:dyDescent="0.2">
      <c r="A415" s="142"/>
      <c r="B415" s="535" t="s">
        <v>149</v>
      </c>
      <c r="C415" s="93"/>
      <c r="D415" s="93"/>
      <c r="E415" s="179"/>
      <c r="F415" s="106"/>
    </row>
    <row r="416" spans="1:6" s="161" customFormat="1" x14ac:dyDescent="0.2">
      <c r="A416" s="142"/>
      <c r="B416" s="536"/>
      <c r="C416" s="93"/>
      <c r="D416" s="93"/>
      <c r="E416" s="179"/>
      <c r="F416" s="106"/>
    </row>
    <row r="417" spans="1:6" s="161" customFormat="1" x14ac:dyDescent="0.2">
      <c r="A417" s="142"/>
      <c r="B417" s="133"/>
      <c r="C417" s="93"/>
      <c r="D417" s="93"/>
      <c r="E417" s="179"/>
      <c r="F417" s="106"/>
    </row>
    <row r="418" spans="1:6" s="161" customFormat="1" x14ac:dyDescent="0.2">
      <c r="A418" s="80">
        <f>A414+0.1</f>
        <v>16786.499999999993</v>
      </c>
      <c r="B418" s="133" t="s">
        <v>1095</v>
      </c>
      <c r="C418" s="565" t="s">
        <v>127</v>
      </c>
      <c r="D418" s="79">
        <v>8</v>
      </c>
      <c r="E418" s="554"/>
      <c r="F418" s="554">
        <f>$D418*E418</f>
        <v>0</v>
      </c>
    </row>
    <row r="419" spans="1:6" s="161" customFormat="1" x14ac:dyDescent="0.2">
      <c r="A419" s="80"/>
      <c r="B419" s="535" t="s">
        <v>149</v>
      </c>
      <c r="C419" s="565"/>
      <c r="D419" s="79"/>
      <c r="E419" s="554"/>
      <c r="F419" s="554"/>
    </row>
    <row r="420" spans="1:6" s="161" customFormat="1" x14ac:dyDescent="0.2">
      <c r="A420" s="80"/>
      <c r="B420" s="536"/>
      <c r="C420" s="565"/>
      <c r="D420" s="79"/>
      <c r="E420" s="554"/>
      <c r="F420" s="554"/>
    </row>
    <row r="421" spans="1:6" s="161" customFormat="1" x14ac:dyDescent="0.2">
      <c r="A421" s="80"/>
      <c r="B421" s="133"/>
      <c r="C421" s="565"/>
      <c r="D421" s="79"/>
      <c r="E421" s="554"/>
      <c r="F421" s="554"/>
    </row>
    <row r="422" spans="1:6" s="161" customFormat="1" x14ac:dyDescent="0.2">
      <c r="A422" s="80">
        <f>A418+0.1</f>
        <v>16786.599999999991</v>
      </c>
      <c r="B422" s="133" t="s">
        <v>1096</v>
      </c>
      <c r="C422" s="565" t="s">
        <v>127</v>
      </c>
      <c r="D422" s="79">
        <v>1</v>
      </c>
      <c r="E422" s="554"/>
      <c r="F422" s="554">
        <f>$D422*E422</f>
        <v>0</v>
      </c>
    </row>
    <row r="423" spans="1:6" s="161" customFormat="1" x14ac:dyDescent="0.2">
      <c r="A423" s="80"/>
      <c r="B423" s="535" t="s">
        <v>149</v>
      </c>
      <c r="C423" s="565"/>
      <c r="D423" s="79"/>
      <c r="E423" s="554"/>
      <c r="F423" s="554"/>
    </row>
    <row r="424" spans="1:6" s="161" customFormat="1" x14ac:dyDescent="0.2">
      <c r="A424" s="80"/>
      <c r="B424" s="536"/>
      <c r="C424" s="565"/>
      <c r="D424" s="79"/>
      <c r="E424" s="554"/>
      <c r="F424" s="554"/>
    </row>
    <row r="425" spans="1:6" s="161" customFormat="1" x14ac:dyDescent="0.2">
      <c r="A425" s="80"/>
      <c r="B425" s="62"/>
      <c r="C425" s="565"/>
      <c r="D425" s="79"/>
      <c r="E425" s="554"/>
      <c r="F425" s="554"/>
    </row>
    <row r="426" spans="1:6" s="161" customFormat="1" x14ac:dyDescent="0.2">
      <c r="A426" s="80">
        <f>A422+0.1</f>
        <v>16786.69999999999</v>
      </c>
      <c r="B426" s="133" t="s">
        <v>1097</v>
      </c>
      <c r="C426" s="565" t="s">
        <v>127</v>
      </c>
      <c r="D426" s="79">
        <v>8</v>
      </c>
      <c r="E426" s="554"/>
      <c r="F426" s="554">
        <f>$D426*E426</f>
        <v>0</v>
      </c>
    </row>
    <row r="427" spans="1:6" s="161" customFormat="1" x14ac:dyDescent="0.2">
      <c r="A427" s="80"/>
      <c r="B427" s="535" t="s">
        <v>149</v>
      </c>
      <c r="C427" s="93"/>
      <c r="D427" s="93"/>
      <c r="E427" s="179"/>
      <c r="F427" s="106"/>
    </row>
    <row r="428" spans="1:6" s="161" customFormat="1" x14ac:dyDescent="0.2">
      <c r="A428" s="142"/>
      <c r="B428" s="536"/>
      <c r="C428" s="93"/>
      <c r="D428" s="93"/>
      <c r="E428" s="179"/>
      <c r="F428" s="106"/>
    </row>
    <row r="429" spans="1:6" s="161" customFormat="1" x14ac:dyDescent="0.2">
      <c r="A429" s="142"/>
      <c r="B429" s="133"/>
      <c r="C429" s="93"/>
      <c r="D429" s="93"/>
      <c r="E429" s="179"/>
      <c r="F429" s="106"/>
    </row>
    <row r="430" spans="1:6" x14ac:dyDescent="0.2">
      <c r="A430" s="142"/>
      <c r="B430" s="62"/>
      <c r="C430" s="182"/>
      <c r="D430" s="182"/>
      <c r="E430" s="183"/>
      <c r="F430" s="106">
        <f>SUM(F400:F428)</f>
        <v>0</v>
      </c>
    </row>
    <row r="431" spans="1:6" ht="15.75" x14ac:dyDescent="0.25">
      <c r="A431" s="142"/>
      <c r="B431" s="62"/>
      <c r="C431" s="182"/>
      <c r="D431" s="182"/>
      <c r="E431" s="183"/>
      <c r="F431" s="555"/>
    </row>
    <row r="432" spans="1:6" x14ac:dyDescent="0.2">
      <c r="A432" s="80"/>
      <c r="B432" s="62"/>
    </row>
    <row r="433" spans="1:2" x14ac:dyDescent="0.2">
      <c r="A433" s="80"/>
      <c r="B433" s="572"/>
    </row>
    <row r="434" spans="1:2" x14ac:dyDescent="0.2">
      <c r="A434" s="80"/>
      <c r="B434" s="62"/>
    </row>
  </sheetData>
  <sheetProtection algorithmName="SHA-512" hashValue="tjHzgRRXKxk2c2ewlroktf1er5mQbWQhugxMgVzeUqxEBahwMEvyGCBsqdIvcjmybsjG04XVjIjZVL2Dw5JPuA==" saltValue="TM88dMCGrcQx44OWKA4xRA==" spinCount="100000" sheet="1" objects="1" scenarios="1"/>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16.&amp;P&amp;RCarried to Collection ____________ 
Date: &amp;D</oddFooter>
  </headerFooter>
  <rowBreaks count="11" manualBreakCount="11">
    <brk id="52" max="16383" man="1"/>
    <brk id="84" max="16383" man="1"/>
    <brk id="118" max="16383" man="1"/>
    <brk id="152" max="16383" man="1"/>
    <brk id="188" max="16383" man="1"/>
    <brk id="224" max="16383" man="1"/>
    <brk id="265" max="5" man="1"/>
    <brk id="301" max="16383" man="1"/>
    <brk id="337" max="16383" man="1"/>
    <brk id="361" max="16383" man="1"/>
    <brk id="397"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showZeros="0"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'Table of Contents'!A1</f>
        <v>0</v>
      </c>
      <c r="B1" s="256"/>
      <c r="C1" s="257"/>
      <c r="D1" s="258"/>
      <c r="E1" s="259"/>
      <c r="F1" s="259"/>
    </row>
    <row r="2" spans="1:6" s="9" customFormat="1" x14ac:dyDescent="0.2">
      <c r="A2" s="255">
        <f>'Table of Contents'!A2</f>
        <v>0</v>
      </c>
      <c r="B2" s="256"/>
      <c r="C2" s="257"/>
      <c r="D2" s="258"/>
      <c r="E2" s="259"/>
      <c r="F2" s="259"/>
    </row>
    <row r="3" spans="1:6" s="9" customFormat="1" x14ac:dyDescent="0.2">
      <c r="A3" s="255">
        <f>'Table of Contents'!A3</f>
        <v>0</v>
      </c>
      <c r="B3" s="256"/>
      <c r="C3" s="257"/>
      <c r="D3" s="258"/>
      <c r="E3" s="259"/>
      <c r="F3" s="259"/>
    </row>
    <row r="4" spans="1:6" s="10" customFormat="1" x14ac:dyDescent="0.2">
      <c r="A4" s="261">
        <f>'Table of Contents'!A4</f>
        <v>0</v>
      </c>
      <c r="B4" s="262"/>
      <c r="C4" s="263"/>
      <c r="D4" s="263"/>
      <c r="E4" s="263"/>
      <c r="F4" s="263"/>
    </row>
    <row r="5" spans="1:6" s="10" customFormat="1" x14ac:dyDescent="0.2">
      <c r="A5" s="265" t="str">
        <f>'10 - Specialties'!A5</f>
        <v>LEBANESE RED CROSS</v>
      </c>
      <c r="B5" s="303"/>
      <c r="C5" s="303"/>
      <c r="D5" s="304"/>
      <c r="E5" s="305"/>
      <c r="F5" s="306" t="str">
        <f>'16 - Electrical'!F5</f>
        <v>Bill of Quantities</v>
      </c>
    </row>
    <row r="6" spans="1:6" s="10" customFormat="1" x14ac:dyDescent="0.2">
      <c r="A6" s="271" t="str">
        <f>'10 - Specialties'!A6</f>
        <v>BTS ANTELIAS</v>
      </c>
      <c r="B6" s="272"/>
      <c r="C6" s="272"/>
      <c r="D6" s="273"/>
      <c r="E6" s="274"/>
      <c r="F6" s="275" t="str">
        <f>'16 - Electrical'!F6</f>
        <v>Division 16: Electrical</v>
      </c>
    </row>
    <row r="7" spans="1:6" s="10" customFormat="1" x14ac:dyDescent="0.2">
      <c r="A7" s="271" t="str">
        <f>'10 - Specialties'!A7</f>
        <v>LEBANON</v>
      </c>
      <c r="B7" s="272"/>
      <c r="C7" s="272"/>
      <c r="D7" s="273"/>
      <c r="E7" s="274"/>
      <c r="F7" s="275">
        <f>'16 - Electrical'!F7</f>
        <v>0</v>
      </c>
    </row>
    <row r="8" spans="1:6" s="10" customFormat="1" x14ac:dyDescent="0.2">
      <c r="A8" s="276">
        <f>'10 - Specialties'!A8</f>
        <v>0</v>
      </c>
      <c r="B8" s="277"/>
      <c r="C8" s="277"/>
      <c r="D8" s="278"/>
      <c r="E8" s="279"/>
      <c r="F8" s="280">
        <f>'16 - Electrical'!F8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1098</v>
      </c>
      <c r="F12" s="377" t="str">
        <f>Summary!$G$12</f>
        <v>Amount (US $)</v>
      </c>
    </row>
    <row r="13" spans="1:6" s="17" customFormat="1" x14ac:dyDescent="0.2">
      <c r="A13" s="378"/>
      <c r="B13" s="372"/>
      <c r="C13" s="379"/>
      <c r="D13" s="379"/>
      <c r="E13" s="379"/>
      <c r="F13" s="372"/>
    </row>
    <row r="14" spans="1:6" s="17" customFormat="1" ht="20.25" x14ac:dyDescent="0.2">
      <c r="A14" s="378" t="str">
        <f t="shared" ref="A14:A15" si="0">$E$12&amp;E14&amp;" "&amp;$D$12</f>
        <v>16.1 ……………………………………………………………………………………….……………………………………………………………………………………….</v>
      </c>
      <c r="B14" s="371"/>
      <c r="C14" s="380"/>
      <c r="D14" s="381"/>
      <c r="E14" s="382">
        <f t="shared" ref="E14:E25" si="1">E13+1</f>
        <v>1</v>
      </c>
      <c r="F14" s="383" t="str">
        <f>'16 - Electrical'!F52</f>
        <v>Included</v>
      </c>
    </row>
    <row r="15" spans="1:6" s="17" customFormat="1" ht="20.25" x14ac:dyDescent="0.2">
      <c r="A15" s="378" t="str">
        <f t="shared" si="0"/>
        <v>16.2 ……………………………………………………………………………………….……………………………………………………………………………………….</v>
      </c>
      <c r="B15" s="371"/>
      <c r="C15" s="380"/>
      <c r="D15" s="381"/>
      <c r="E15" s="382">
        <f t="shared" si="1"/>
        <v>2</v>
      </c>
      <c r="F15" s="383">
        <f>'16 - Electrical'!F84</f>
        <v>0</v>
      </c>
    </row>
    <row r="16" spans="1:6" s="17" customFormat="1" ht="20.25" x14ac:dyDescent="0.2">
      <c r="A16" s="378" t="str">
        <f t="shared" ref="A16:A20" si="2">$E$12&amp;E16&amp;" "&amp;$D$12</f>
        <v>16.3 ……………………………………………………………………………………….……………………………………………………………………………………….</v>
      </c>
      <c r="B16" s="371"/>
      <c r="C16" s="380"/>
      <c r="D16" s="381"/>
      <c r="E16" s="382">
        <f t="shared" si="1"/>
        <v>3</v>
      </c>
      <c r="F16" s="383">
        <f>'16 - Electrical'!F118</f>
        <v>0</v>
      </c>
    </row>
    <row r="17" spans="1:6" s="17" customFormat="1" ht="20.25" x14ac:dyDescent="0.2">
      <c r="A17" s="378" t="str">
        <f t="shared" si="2"/>
        <v>16.4 ……………………………………………………………………………………….……………………………………………………………………………………….</v>
      </c>
      <c r="B17" s="371"/>
      <c r="C17" s="380"/>
      <c r="D17" s="381"/>
      <c r="E17" s="382">
        <f t="shared" si="1"/>
        <v>4</v>
      </c>
      <c r="F17" s="383">
        <f>'16 - Electrical'!F152</f>
        <v>0</v>
      </c>
    </row>
    <row r="18" spans="1:6" s="17" customFormat="1" ht="20.25" x14ac:dyDescent="0.2">
      <c r="A18" s="378" t="str">
        <f t="shared" si="2"/>
        <v>16.5 ……………………………………………………………………………………….……………………………………………………………………………………….</v>
      </c>
      <c r="B18" s="371"/>
      <c r="C18" s="380"/>
      <c r="D18" s="381"/>
      <c r="E18" s="382">
        <f t="shared" si="1"/>
        <v>5</v>
      </c>
      <c r="F18" s="383">
        <f>'16 - Electrical'!F188</f>
        <v>0</v>
      </c>
    </row>
    <row r="19" spans="1:6" s="17" customFormat="1" ht="20.25" x14ac:dyDescent="0.2">
      <c r="A19" s="378" t="str">
        <f t="shared" si="2"/>
        <v>16.6 ……………………………………………………………………………………….……………………………………………………………………………………….</v>
      </c>
      <c r="B19" s="371"/>
      <c r="C19" s="380"/>
      <c r="D19" s="381"/>
      <c r="E19" s="382">
        <f t="shared" si="1"/>
        <v>6</v>
      </c>
      <c r="F19" s="383">
        <f>'16 - Electrical'!F224</f>
        <v>0</v>
      </c>
    </row>
    <row r="20" spans="1:6" s="17" customFormat="1" ht="20.25" x14ac:dyDescent="0.2">
      <c r="A20" s="378" t="str">
        <f t="shared" si="2"/>
        <v>16.7 ……………………………………………………………………………………….……………………………………………………………………………………….</v>
      </c>
      <c r="B20" s="371"/>
      <c r="C20" s="380"/>
      <c r="D20" s="381"/>
      <c r="E20" s="382">
        <f t="shared" si="1"/>
        <v>7</v>
      </c>
      <c r="F20" s="383">
        <f>'16 - Electrical'!F265</f>
        <v>0</v>
      </c>
    </row>
    <row r="21" spans="1:6" s="17" customFormat="1" ht="20.25" x14ac:dyDescent="0.2">
      <c r="A21" s="378" t="str">
        <f t="shared" ref="A21:A23" si="3">$E$12&amp;E21&amp;" "&amp;$D$12</f>
        <v>16.8 ……………………………………………………………………………………….……………………………………………………………………………………….</v>
      </c>
      <c r="B21" s="371"/>
      <c r="C21" s="380"/>
      <c r="D21" s="381"/>
      <c r="E21" s="382">
        <f t="shared" si="1"/>
        <v>8</v>
      </c>
      <c r="F21" s="383">
        <f>'16 - Electrical'!F301</f>
        <v>0</v>
      </c>
    </row>
    <row r="22" spans="1:6" s="17" customFormat="1" ht="20.25" x14ac:dyDescent="0.2">
      <c r="A22" s="378" t="str">
        <f t="shared" si="3"/>
        <v>16.9 ……………………………………………………………………………………….……………………………………………………………………………………….</v>
      </c>
      <c r="B22" s="371"/>
      <c r="C22" s="380"/>
      <c r="D22" s="381"/>
      <c r="E22" s="382">
        <f t="shared" si="1"/>
        <v>9</v>
      </c>
      <c r="F22" s="383">
        <f>'16 - Electrical'!F337</f>
        <v>0</v>
      </c>
    </row>
    <row r="23" spans="1:6" s="17" customFormat="1" ht="20.25" x14ac:dyDescent="0.2">
      <c r="A23" s="378" t="str">
        <f t="shared" si="3"/>
        <v>16.10 ……………………………………………………………………………………….……………………………………………………………………………………….</v>
      </c>
      <c r="B23" s="371"/>
      <c r="C23" s="380"/>
      <c r="D23" s="381"/>
      <c r="E23" s="382">
        <f t="shared" si="1"/>
        <v>10</v>
      </c>
      <c r="F23" s="383">
        <f>'16 - Electrical'!F361</f>
        <v>0</v>
      </c>
    </row>
    <row r="24" spans="1:6" s="17" customFormat="1" ht="20.25" x14ac:dyDescent="0.2">
      <c r="A24" s="378" t="str">
        <f t="shared" ref="A24:A25" si="4">$E$12&amp;E24&amp;" "&amp;$D$12</f>
        <v>16.11 ……………………………………………………………………………………….……………………………………………………………………………………….</v>
      </c>
      <c r="B24" s="371"/>
      <c r="C24" s="380"/>
      <c r="D24" s="381"/>
      <c r="E24" s="382">
        <f t="shared" si="1"/>
        <v>11</v>
      </c>
      <c r="F24" s="383">
        <f>'16 - Electrical'!F397</f>
        <v>0</v>
      </c>
    </row>
    <row r="25" spans="1:6" s="17" customFormat="1" ht="20.25" x14ac:dyDescent="0.2">
      <c r="A25" s="378" t="str">
        <f t="shared" si="4"/>
        <v>16.12 ……………………………………………………………………………………….……………………………………………………………………………………….</v>
      </c>
      <c r="B25" s="371"/>
      <c r="C25" s="380"/>
      <c r="D25" s="381"/>
      <c r="E25" s="382">
        <f t="shared" si="1"/>
        <v>12</v>
      </c>
      <c r="F25" s="383">
        <f>'16 - Electrical'!F430</f>
        <v>0</v>
      </c>
    </row>
    <row r="26" spans="1:6" s="17" customFormat="1" x14ac:dyDescent="0.2">
      <c r="A26" s="370"/>
      <c r="B26" s="286"/>
      <c r="C26" s="286"/>
      <c r="D26" s="381"/>
      <c r="E26" s="372"/>
      <c r="F26" s="372"/>
    </row>
    <row r="27" spans="1:6" s="17" customFormat="1" ht="20.25" x14ac:dyDescent="0.2">
      <c r="A27" s="370"/>
      <c r="B27" s="380"/>
      <c r="C27" s="384" t="str">
        <f>"Total Carried to "&amp;Summary!$A$10</f>
        <v>Total Carried to Summary</v>
      </c>
      <c r="D27" s="381" t="s">
        <v>32</v>
      </c>
      <c r="E27" s="372"/>
      <c r="F27" s="385">
        <f>SUM(F14:F26)</f>
        <v>0</v>
      </c>
    </row>
    <row r="28" spans="1:6" x14ac:dyDescent="0.2">
      <c r="E28" s="372"/>
      <c r="F28" s="387"/>
    </row>
  </sheetData>
  <sheetProtection algorithmName="SHA-512" hashValue="YdOEls6ZXCBu84EiqfwSAcoRqzyztbP1z0XHXzSD1K4rMJ7bQCKouvNWmTHW42dAtZo3/X5N8WgsavrsL+CCkQ==" saltValue="T5jc2ofsWh0cC1V19aWWSg==" spinCount="100000" sheet="1" objects="1" scenarios="1"/>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10.&amp;P&amp;RDate: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'1 - General Requirements'!$F$6</f>
        <v>Division 1: General Requirements</v>
      </c>
      <c r="B1" s="232"/>
      <c r="C1" s="232"/>
      <c r="D1" s="232"/>
      <c r="E1" s="233"/>
      <c r="F1" s="233"/>
      <c r="G1" s="234"/>
      <c r="H1" s="234"/>
      <c r="I1" s="234"/>
      <c r="J1" s="234"/>
    </row>
  </sheetData>
  <sheetProtection algorithmName="SHA-512" hashValue="x4BRJJNfcMmrvpW0KSirkTYh/BZ2DZhQgAvrZIdags9YXjQexEQzAsZqCnYVi0fMP39tJCFXtt5EPFYvBcym7g==" saltValue="IWDTaF4vIk0u6Ti5PJb0JQ=="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Summary!$A$10</f>
        <v>Summary</v>
      </c>
      <c r="B1" s="232"/>
      <c r="C1" s="232"/>
      <c r="D1" s="232"/>
      <c r="E1" s="233"/>
      <c r="F1" s="233"/>
      <c r="G1" s="234"/>
      <c r="H1" s="234"/>
      <c r="I1" s="234"/>
      <c r="J1" s="234"/>
    </row>
  </sheetData>
  <sheetProtection algorithmName="SHA-512" hashValue="jsx8EnrZVm2c9GYZLjgKJ64HVVKywM+fKnyGcJVOqnqgU5Y6Q6UjGbc26eBKMOjaTuYI5HsqeQ8OzUufDsPmlw==" saltValue="fPasMHxYEmDz3MXeed6ppg=="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showZeros="0" zoomScaleNormal="100" zoomScaleSheetLayoutView="100" workbookViewId="0"/>
  </sheetViews>
  <sheetFormatPr defaultRowHeight="12.75" x14ac:dyDescent="0.2"/>
  <cols>
    <col min="1" max="1" width="10.33203125" style="4" customWidth="1"/>
    <col min="2" max="2" width="45.83203125" style="5" customWidth="1"/>
    <col min="3" max="3" width="5.83203125" style="7" customWidth="1"/>
    <col min="4" max="4" width="4.83203125" style="7" customWidth="1"/>
    <col min="5" max="5" width="6.83203125" style="7" customWidth="1"/>
    <col min="6" max="6" width="7.33203125" style="7" customWidth="1"/>
    <col min="7" max="7" width="15.33203125" style="8" customWidth="1"/>
    <col min="8" max="9" width="11.6640625" style="13" bestFit="1" customWidth="1"/>
    <col min="10" max="11" width="11.33203125" style="13" customWidth="1"/>
    <col min="12" max="16384" width="9.33203125" style="13"/>
  </cols>
  <sheetData>
    <row r="1" spans="1:7" s="9" customFormat="1" x14ac:dyDescent="0.2">
      <c r="A1" s="255">
        <f>'Table of Contents'!A1</f>
        <v>0</v>
      </c>
      <c r="B1" s="256"/>
      <c r="C1" s="257"/>
      <c r="D1" s="258"/>
      <c r="E1" s="259"/>
      <c r="F1" s="259"/>
      <c r="G1" s="260"/>
    </row>
    <row r="2" spans="1:7" s="9" customFormat="1" x14ac:dyDescent="0.2">
      <c r="A2" s="255">
        <f>'Table of Contents'!A2</f>
        <v>0</v>
      </c>
      <c r="B2" s="256"/>
      <c r="C2" s="257"/>
      <c r="D2" s="258"/>
      <c r="E2" s="259"/>
      <c r="F2" s="259"/>
      <c r="G2" s="260"/>
    </row>
    <row r="3" spans="1:7" s="9" customFormat="1" x14ac:dyDescent="0.2">
      <c r="A3" s="255">
        <f>'Table of Contents'!A3</f>
        <v>0</v>
      </c>
      <c r="B3" s="256"/>
      <c r="C3" s="257"/>
      <c r="D3" s="258"/>
      <c r="E3" s="259"/>
      <c r="F3" s="259"/>
      <c r="G3" s="260"/>
    </row>
    <row r="4" spans="1:7" s="10" customFormat="1" x14ac:dyDescent="0.2">
      <c r="A4" s="261">
        <f>'Table of Contents'!A4</f>
        <v>0</v>
      </c>
      <c r="B4" s="262"/>
      <c r="C4" s="263"/>
      <c r="D4" s="263"/>
      <c r="E4" s="263"/>
      <c r="F4" s="263"/>
      <c r="G4" s="264"/>
    </row>
    <row r="5" spans="1:7" s="10" customFormat="1" x14ac:dyDescent="0.2">
      <c r="A5" s="265" t="str">
        <f>'Table of Contents'!A5</f>
        <v>LEBANESE RED CROSS</v>
      </c>
      <c r="B5" s="303"/>
      <c r="C5" s="303"/>
      <c r="D5" s="303"/>
      <c r="E5" s="304"/>
      <c r="F5" s="305"/>
      <c r="G5" s="306" t="str">
        <f>'Table of Contents'!G5</f>
        <v>Bill of Quantities</v>
      </c>
    </row>
    <row r="6" spans="1:7" s="10" customFormat="1" x14ac:dyDescent="0.2">
      <c r="A6" s="271" t="str">
        <f>'Table of Contents'!A6</f>
        <v>BTS ANTELIAS</v>
      </c>
      <c r="B6" s="272"/>
      <c r="C6" s="272"/>
      <c r="D6" s="272"/>
      <c r="E6" s="273"/>
      <c r="F6" s="274"/>
      <c r="G6" s="275" t="str">
        <f>'Table of Contents'!A27</f>
        <v>Summary</v>
      </c>
    </row>
    <row r="7" spans="1:7" s="10" customFormat="1" x14ac:dyDescent="0.2">
      <c r="A7" s="271" t="str">
        <f>'Table of Contents'!A7</f>
        <v>LEBANON</v>
      </c>
      <c r="B7" s="272"/>
      <c r="C7" s="272"/>
      <c r="D7" s="272"/>
      <c r="E7" s="273"/>
      <c r="F7" s="274"/>
      <c r="G7" s="275"/>
    </row>
    <row r="8" spans="1:7" s="10" customFormat="1" x14ac:dyDescent="0.2">
      <c r="A8" s="276">
        <f>'Table of Contents'!A8</f>
        <v>0</v>
      </c>
      <c r="B8" s="277"/>
      <c r="C8" s="277"/>
      <c r="D8" s="277"/>
      <c r="E8" s="278"/>
      <c r="F8" s="279"/>
      <c r="G8" s="280"/>
    </row>
    <row r="9" spans="1:7" x14ac:dyDescent="0.2">
      <c r="A9" s="285"/>
      <c r="B9" s="286"/>
      <c r="C9" s="287"/>
      <c r="D9" s="287"/>
      <c r="E9" s="287"/>
      <c r="F9" s="287"/>
      <c r="G9" s="372"/>
    </row>
    <row r="10" spans="1:7" ht="15.75" x14ac:dyDescent="0.2">
      <c r="A10" s="284" t="str">
        <f>G6</f>
        <v>Summary</v>
      </c>
      <c r="B10" s="284"/>
      <c r="C10" s="284"/>
      <c r="D10" s="284"/>
      <c r="E10" s="284"/>
      <c r="F10" s="284"/>
      <c r="G10" s="284"/>
    </row>
    <row r="11" spans="1:7" x14ac:dyDescent="0.2">
      <c r="A11" s="285"/>
      <c r="B11" s="286"/>
      <c r="C11" s="287"/>
      <c r="D11" s="287"/>
      <c r="E11" s="287"/>
      <c r="F11" s="287"/>
      <c r="G11" s="372"/>
    </row>
    <row r="12" spans="1:7" ht="15.75" x14ac:dyDescent="0.2">
      <c r="A12" s="288" t="s">
        <v>133</v>
      </c>
      <c r="B12" s="286"/>
      <c r="C12" s="287"/>
      <c r="D12" s="287"/>
      <c r="E12" s="375" t="s">
        <v>73</v>
      </c>
      <c r="F12" s="293"/>
      <c r="G12" s="377" t="str">
        <f>"Amount "&amp;G13</f>
        <v>Amount (US $)</v>
      </c>
    </row>
    <row r="13" spans="1:7" x14ac:dyDescent="0.2">
      <c r="A13" s="285"/>
      <c r="B13" s="286"/>
      <c r="C13" s="287"/>
      <c r="D13" s="287"/>
      <c r="E13" s="293"/>
      <c r="F13" s="287"/>
      <c r="G13" s="575" t="s">
        <v>72</v>
      </c>
    </row>
    <row r="14" spans="1:7" ht="20.25" x14ac:dyDescent="0.2">
      <c r="A14" s="289" t="str">
        <f>'Table of Contents'!$A15&amp;" "&amp;$E$12</f>
        <v>Division 1: General Requirements ………………………………………………………………………………………………………………………………………………………………….</v>
      </c>
      <c r="B14" s="380"/>
      <c r="C14" s="287"/>
      <c r="D14" s="287"/>
      <c r="E14" s="287"/>
      <c r="F14" s="287" t="s">
        <v>198</v>
      </c>
      <c r="G14" s="383" t="str">
        <f>'1 - Collection'!F21</f>
        <v>Included</v>
      </c>
    </row>
    <row r="15" spans="1:7" ht="20.25" x14ac:dyDescent="0.2">
      <c r="A15" s="289" t="str">
        <f>'Table of Contents'!$A16&amp;" "&amp;$E$12</f>
        <v>Division 2: Site Construction ………………………………………………………………………………………………………………………………………………………………….</v>
      </c>
      <c r="B15" s="380"/>
      <c r="C15" s="287"/>
      <c r="D15" s="287"/>
      <c r="E15" s="287"/>
      <c r="F15" s="287" t="s">
        <v>198</v>
      </c>
      <c r="G15" s="383">
        <f>'2 - Collection'!F17</f>
        <v>0</v>
      </c>
    </row>
    <row r="16" spans="1:7" ht="20.25" x14ac:dyDescent="0.2">
      <c r="A16" s="289" t="str">
        <f>'Table of Contents'!$A17&amp;" "&amp;$E$12</f>
        <v>Division 3: Concrete Works ………………………………………………………………………………………………………………………………………………………………….</v>
      </c>
      <c r="B16" s="380"/>
      <c r="C16" s="287"/>
      <c r="D16" s="287"/>
      <c r="E16" s="287"/>
      <c r="F16" s="287" t="s">
        <v>198</v>
      </c>
      <c r="G16" s="383">
        <f>'3 - Collection'!F17</f>
        <v>0</v>
      </c>
    </row>
    <row r="17" spans="1:7" ht="20.25" x14ac:dyDescent="0.2">
      <c r="A17" s="289" t="str">
        <f>'Table of Contents'!$A18&amp;" "&amp;$E$12</f>
        <v>Division 4: Masonry ………………………………………………………………………………………………………………………………………………………………….</v>
      </c>
      <c r="B17" s="380"/>
      <c r="C17" s="287"/>
      <c r="D17" s="287"/>
      <c r="E17" s="287"/>
      <c r="F17" s="287" t="s">
        <v>198</v>
      </c>
      <c r="G17" s="383">
        <f>'4 - Collection'!F17</f>
        <v>0</v>
      </c>
    </row>
    <row r="18" spans="1:7" ht="20.25" x14ac:dyDescent="0.2">
      <c r="A18" s="289" t="str">
        <f>'Table of Contents'!$A20&amp;" "&amp;$E$12</f>
        <v>Division 6: Wood and Plastics ………………………………………………………………………………………………………………………………………………………………….</v>
      </c>
      <c r="B18" s="380"/>
      <c r="C18" s="287"/>
      <c r="D18" s="287"/>
      <c r="E18" s="287"/>
      <c r="F18" s="287" t="s">
        <v>198</v>
      </c>
      <c r="G18" s="383">
        <f>'6 - Collection'!F24</f>
        <v>0</v>
      </c>
    </row>
    <row r="19" spans="1:7" ht="20.25" x14ac:dyDescent="0.2">
      <c r="A19" s="289" t="str">
        <f>'Table of Contents'!$A21&amp;" "&amp;$E$12</f>
        <v>Division 7: Thermal and Moisture Protection ………………………………………………………………………………………………………………………………………………………………….</v>
      </c>
      <c r="B19" s="380"/>
      <c r="C19" s="287"/>
      <c r="D19" s="287"/>
      <c r="E19" s="287"/>
      <c r="F19" s="287" t="s">
        <v>198</v>
      </c>
      <c r="G19" s="383">
        <f>'7 - Collection'!F18</f>
        <v>0</v>
      </c>
    </row>
    <row r="20" spans="1:7" ht="20.25" x14ac:dyDescent="0.2">
      <c r="A20" s="289" t="str">
        <f>'Table of Contents'!$A22&amp;" "&amp;$E$12</f>
        <v>Division 8: Doors and Windows ………………………………………………………………………………………………………………………………………………………………….</v>
      </c>
      <c r="B20" s="380"/>
      <c r="C20" s="287"/>
      <c r="D20" s="287"/>
      <c r="E20" s="287"/>
      <c r="F20" s="287" t="s">
        <v>198</v>
      </c>
      <c r="G20" s="383">
        <f>'8 - Collection'!F22</f>
        <v>0</v>
      </c>
    </row>
    <row r="21" spans="1:7" ht="20.25" x14ac:dyDescent="0.2">
      <c r="A21" s="289" t="str">
        <f>'Table of Contents'!$A23&amp;" "&amp;$E$12</f>
        <v>Division 9: Finishes ………………………………………………………………………………………………………………………………………………………………….</v>
      </c>
      <c r="B21" s="380"/>
      <c r="C21" s="287"/>
      <c r="D21" s="287"/>
      <c r="E21" s="287"/>
      <c r="F21" s="287" t="s">
        <v>198</v>
      </c>
      <c r="G21" s="383">
        <f>'9 - Collection'!F21</f>
        <v>0</v>
      </c>
    </row>
    <row r="22" spans="1:7" ht="20.25" x14ac:dyDescent="0.2">
      <c r="A22" s="289" t="str">
        <f>'Table of Contents'!$A24&amp;" "&amp;$E$12</f>
        <v>Division 10: Specialties ………………………………………………………………………………………………………………………………………………………………….</v>
      </c>
      <c r="B22" s="380"/>
      <c r="C22" s="287"/>
      <c r="D22" s="287"/>
      <c r="E22" s="287"/>
      <c r="F22" s="287" t="s">
        <v>198</v>
      </c>
      <c r="G22" s="383">
        <f>'10 - Collection'!F21</f>
        <v>0</v>
      </c>
    </row>
    <row r="23" spans="1:7" ht="20.25" x14ac:dyDescent="0.2">
      <c r="A23" s="289" t="str">
        <f>'Table of Contents'!$A25&amp;" "&amp;$E$12</f>
        <v>Division 15: Mechanical ………………………………………………………………………………………………………………………………………………………………….</v>
      </c>
      <c r="B23" s="380"/>
      <c r="C23" s="287"/>
      <c r="D23" s="287"/>
      <c r="E23" s="287"/>
      <c r="F23" s="287" t="s">
        <v>198</v>
      </c>
      <c r="G23" s="383">
        <f>'15 - Summary'!G19</f>
        <v>0</v>
      </c>
    </row>
    <row r="24" spans="1:7" ht="20.25" x14ac:dyDescent="0.2">
      <c r="A24" s="289" t="str">
        <f>'Table of Contents'!$A26&amp;" "&amp;$E$12</f>
        <v>Division 16: Electrical ………………………………………………………………………………………………………………………………………………………………….</v>
      </c>
      <c r="B24" s="380"/>
      <c r="C24" s="287"/>
      <c r="D24" s="287"/>
      <c r="E24" s="287"/>
      <c r="F24" s="287" t="s">
        <v>198</v>
      </c>
      <c r="G24" s="383">
        <f>'16 - Collection'!F27</f>
        <v>0</v>
      </c>
    </row>
    <row r="25" spans="1:7" x14ac:dyDescent="0.2">
      <c r="A25" s="285"/>
      <c r="B25" s="286"/>
      <c r="C25" s="381"/>
      <c r="D25" s="381"/>
      <c r="E25" s="381"/>
      <c r="F25" s="287"/>
      <c r="G25" s="372"/>
    </row>
    <row r="26" spans="1:7" ht="23.25" x14ac:dyDescent="0.2">
      <c r="A26" s="576" t="s">
        <v>96</v>
      </c>
      <c r="B26" s="577" t="s">
        <v>1</v>
      </c>
      <c r="C26" s="578"/>
      <c r="D26" s="384"/>
      <c r="E26" s="381"/>
      <c r="F26" s="372" t="s">
        <v>198</v>
      </c>
      <c r="G26" s="385">
        <f>SUM(G14:G25)</f>
        <v>0</v>
      </c>
    </row>
    <row r="27" spans="1:7" ht="23.25" x14ac:dyDescent="0.2">
      <c r="A27" s="23" t="s">
        <v>96</v>
      </c>
      <c r="B27" s="573" t="s">
        <v>34</v>
      </c>
      <c r="C27" s="574"/>
      <c r="D27" s="364"/>
      <c r="E27" s="18"/>
      <c r="F27" s="33">
        <v>1E-27</v>
      </c>
      <c r="G27" s="19">
        <f>G26*F27</f>
        <v>0</v>
      </c>
    </row>
    <row r="28" spans="1:7" x14ac:dyDescent="0.2">
      <c r="A28" s="21"/>
      <c r="B28" s="14"/>
      <c r="C28" s="15"/>
      <c r="D28" s="15"/>
      <c r="E28" s="15"/>
      <c r="F28" s="15"/>
      <c r="G28" s="16"/>
    </row>
    <row r="29" spans="1:7" x14ac:dyDescent="0.2">
      <c r="A29" s="21"/>
      <c r="B29" s="14"/>
      <c r="C29" s="14"/>
      <c r="D29" s="14"/>
      <c r="E29" s="15"/>
      <c r="F29" s="15"/>
      <c r="G29" s="20"/>
    </row>
    <row r="30" spans="1:7" ht="23.25" x14ac:dyDescent="0.2">
      <c r="A30" s="23" t="s">
        <v>96</v>
      </c>
      <c r="B30" s="573" t="s">
        <v>51</v>
      </c>
      <c r="C30" s="574"/>
      <c r="D30" s="364"/>
      <c r="E30" s="18"/>
      <c r="F30" s="16" t="s">
        <v>198</v>
      </c>
      <c r="G30" s="22">
        <f>G26-G27</f>
        <v>0</v>
      </c>
    </row>
    <row r="31" spans="1:7" ht="23.25" x14ac:dyDescent="0.2">
      <c r="A31" s="23" t="s">
        <v>96</v>
      </c>
      <c r="B31" s="573" t="str">
        <f>"Add 11 % VAT ………………………………………………………………………………………."</f>
        <v>Add 11 % VAT ……………………………………………………………………………………….</v>
      </c>
      <c r="C31" s="574"/>
      <c r="D31" s="364"/>
      <c r="E31" s="18"/>
      <c r="F31" s="33">
        <v>0.11</v>
      </c>
      <c r="G31" s="19">
        <f>F31*G30</f>
        <v>0</v>
      </c>
    </row>
    <row r="32" spans="1:7" x14ac:dyDescent="0.2">
      <c r="A32" s="21"/>
      <c r="B32" s="14"/>
      <c r="C32" s="15"/>
      <c r="D32" s="15"/>
      <c r="E32" s="15"/>
      <c r="F32" s="15"/>
      <c r="G32" s="16"/>
    </row>
    <row r="33" spans="1:7" x14ac:dyDescent="0.2">
      <c r="A33" s="21"/>
      <c r="B33" s="14"/>
      <c r="C33" s="14"/>
      <c r="D33" s="14"/>
      <c r="E33" s="15"/>
      <c r="F33" s="15"/>
      <c r="G33" s="20"/>
    </row>
    <row r="34" spans="1:7" ht="23.25" x14ac:dyDescent="0.2">
      <c r="A34" s="23" t="s">
        <v>96</v>
      </c>
      <c r="B34" s="573" t="s">
        <v>279</v>
      </c>
      <c r="C34" s="574"/>
      <c r="D34" s="364"/>
      <c r="E34" s="18"/>
      <c r="F34" s="16" t="s">
        <v>198</v>
      </c>
      <c r="G34" s="22">
        <f>SUM(G30:G33)</f>
        <v>0</v>
      </c>
    </row>
    <row r="35" spans="1:7" x14ac:dyDescent="0.2">
      <c r="A35" s="21"/>
      <c r="B35" s="14"/>
      <c r="C35" s="14"/>
      <c r="D35" s="14"/>
      <c r="E35" s="15"/>
      <c r="F35" s="15"/>
      <c r="G35" s="20"/>
    </row>
    <row r="36" spans="1:7" s="17" customFormat="1" x14ac:dyDescent="0.2">
      <c r="A36" s="21"/>
      <c r="B36" s="14"/>
      <c r="C36" s="15"/>
      <c r="D36" s="15"/>
      <c r="E36" s="15"/>
      <c r="F36" s="15"/>
      <c r="G36" s="16"/>
    </row>
    <row r="37" spans="1:7" ht="15" x14ac:dyDescent="0.2">
      <c r="A37" s="23" t="s">
        <v>96</v>
      </c>
      <c r="B37" s="573" t="s">
        <v>280</v>
      </c>
      <c r="C37" s="15"/>
      <c r="D37" s="15"/>
      <c r="E37" s="15"/>
      <c r="F37" s="15"/>
      <c r="G37" s="16"/>
    </row>
    <row r="38" spans="1:7" s="17" customFormat="1" x14ac:dyDescent="0.2">
      <c r="A38" s="21"/>
      <c r="B38" s="14"/>
      <c r="C38" s="15"/>
      <c r="D38" s="15"/>
      <c r="E38" s="15"/>
      <c r="F38" s="15"/>
      <c r="G38" s="16"/>
    </row>
    <row r="39" spans="1:7" s="17" customFormat="1" x14ac:dyDescent="0.2">
      <c r="A39" s="21"/>
      <c r="B39" s="32"/>
      <c r="C39" s="32"/>
      <c r="D39" s="32"/>
      <c r="E39" s="32"/>
      <c r="F39" s="32"/>
      <c r="G39" s="16"/>
    </row>
    <row r="41" spans="1:7" s="17" customFormat="1" x14ac:dyDescent="0.2">
      <c r="A41" s="21"/>
      <c r="B41" s="32"/>
      <c r="C41" s="32"/>
      <c r="D41" s="32"/>
      <c r="E41" s="32"/>
      <c r="F41" s="32"/>
      <c r="G41" s="16"/>
    </row>
    <row r="43" spans="1:7" s="17" customFormat="1" x14ac:dyDescent="0.2">
      <c r="A43" s="21"/>
      <c r="B43" s="32"/>
      <c r="C43" s="32"/>
      <c r="D43" s="32"/>
      <c r="E43" s="32"/>
      <c r="F43" s="32"/>
      <c r="G43" s="16"/>
    </row>
  </sheetData>
  <sheetProtection algorithmName="SHA-512" hashValue="HBYpdWzYv9Gj/aPAGpT/z9miqHwwgtr3vBSsBq8U6GDAa5hszFvJ6LEYbm5gtv1blBKth+hKHIzrfxsHM+5p5Q==" saltValue="PdaJNYUNyUFyXWiWt30a9Q==" spinCount="100000" sheet="1" objects="1" scenarios="1"/>
  <phoneticPr fontId="0" type="noConversion"/>
  <pageMargins left="0.74803149606299213" right="0.55118110236220474" top="0.19685039370078741" bottom="0.98425196850393704" header="0.51181102362204722" footer="0.51181102362204722"/>
  <pageSetup paperSize="9" orientation="portrait" useFirstPageNumber="1" r:id="rId1"/>
  <headerFooter alignWithMargins="0">
    <oddFooter>&amp;L&amp;F&amp;C&amp;"Times New Roman,Bold"&amp;12_________________________________________________________________________________&amp;"Times New Roman,Regular"&amp;10
S.&amp;P&amp;RDate: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6"/>
  <sheetViews>
    <sheetView showGridLines="0" showZeros="0" view="pageBreakPreview" zoomScale="115" zoomScaleNormal="115" zoomScaleSheetLayoutView="115" workbookViewId="0"/>
  </sheetViews>
  <sheetFormatPr defaultRowHeight="12.75" x14ac:dyDescent="0.2"/>
  <cols>
    <col min="1" max="1" width="10.33203125" style="343" customWidth="1"/>
    <col min="2" max="2" width="48.83203125" style="344" customWidth="1"/>
    <col min="3" max="3" width="6.33203125" style="344" customWidth="1"/>
    <col min="4" max="4" width="10.83203125" style="344" customWidth="1"/>
    <col min="5" max="5" width="9.83203125" style="344" customWidth="1"/>
    <col min="6" max="6" width="12.83203125" style="345" customWidth="1"/>
    <col min="7" max="16384" width="9.33203125" style="13"/>
  </cols>
  <sheetData>
    <row r="1" spans="1:6" s="9" customFormat="1" x14ac:dyDescent="0.2">
      <c r="A1" s="255">
        <f>'Table of Contents'!A1</f>
        <v>0</v>
      </c>
      <c r="B1" s="256"/>
      <c r="C1" s="257"/>
      <c r="D1" s="258"/>
      <c r="E1" s="259"/>
      <c r="F1" s="259"/>
    </row>
    <row r="2" spans="1:6" s="9" customFormat="1" x14ac:dyDescent="0.2">
      <c r="A2" s="255">
        <f>'Table of Contents'!A2</f>
        <v>0</v>
      </c>
      <c r="B2" s="256"/>
      <c r="C2" s="257"/>
      <c r="D2" s="258"/>
      <c r="E2" s="259"/>
      <c r="F2" s="259"/>
    </row>
    <row r="3" spans="1:6" s="9" customFormat="1" x14ac:dyDescent="0.2">
      <c r="A3" s="255">
        <f>'Table of Contents'!A3</f>
        <v>0</v>
      </c>
      <c r="B3" s="256"/>
      <c r="C3" s="257"/>
      <c r="D3" s="258"/>
      <c r="E3" s="259"/>
      <c r="F3" s="259"/>
    </row>
    <row r="4" spans="1:6" s="10" customFormat="1" x14ac:dyDescent="0.2">
      <c r="A4" s="261">
        <f>'Table of Contents'!A4</f>
        <v>0</v>
      </c>
      <c r="B4" s="262"/>
      <c r="C4" s="263"/>
      <c r="D4" s="263"/>
      <c r="E4" s="263"/>
      <c r="F4" s="263"/>
    </row>
    <row r="5" spans="1:6" s="10" customFormat="1" x14ac:dyDescent="0.2">
      <c r="A5" s="265" t="str">
        <f>'Table of Contents'!A5</f>
        <v>LEBANESE RED CROSS</v>
      </c>
      <c r="B5" s="303"/>
      <c r="C5" s="303"/>
      <c r="D5" s="304"/>
      <c r="E5" s="305"/>
      <c r="F5" s="306" t="str">
        <f>'Table of Contents'!G5</f>
        <v>Bill of Quantities</v>
      </c>
    </row>
    <row r="6" spans="1:6" s="10" customFormat="1" x14ac:dyDescent="0.2">
      <c r="A6" s="271" t="str">
        <f>'Table of Contents'!A6</f>
        <v>BTS ANTELIAS</v>
      </c>
      <c r="B6" s="272"/>
      <c r="C6" s="272"/>
      <c r="D6" s="273"/>
      <c r="E6" s="274"/>
      <c r="F6" s="275" t="str">
        <f>'Table of Contents'!$A$15</f>
        <v>Division 1: General Requirements</v>
      </c>
    </row>
    <row r="7" spans="1:6" s="10" customFormat="1" x14ac:dyDescent="0.2">
      <c r="A7" s="271" t="str">
        <f>'Table of Contents'!A7</f>
        <v>LEBANON</v>
      </c>
      <c r="B7" s="272"/>
      <c r="C7" s="272"/>
      <c r="D7" s="273"/>
      <c r="E7" s="274"/>
      <c r="F7" s="275"/>
    </row>
    <row r="8" spans="1:6" s="10" customFormat="1" x14ac:dyDescent="0.2">
      <c r="A8" s="276">
        <f>'Table of Contents'!A8</f>
        <v>0</v>
      </c>
      <c r="B8" s="277"/>
      <c r="C8" s="277"/>
      <c r="D8" s="278"/>
      <c r="E8" s="279"/>
      <c r="F8" s="280"/>
    </row>
    <row r="9" spans="1:6" x14ac:dyDescent="0.2">
      <c r="A9" s="307" t="s">
        <v>132</v>
      </c>
      <c r="B9" s="308" t="s">
        <v>133</v>
      </c>
      <c r="C9" s="309" t="s">
        <v>134</v>
      </c>
      <c r="D9" s="310" t="s">
        <v>19</v>
      </c>
      <c r="E9" s="311" t="s">
        <v>20</v>
      </c>
      <c r="F9" s="311" t="s">
        <v>197</v>
      </c>
    </row>
    <row r="10" spans="1:6" x14ac:dyDescent="0.2">
      <c r="A10" s="312"/>
      <c r="B10" s="313"/>
      <c r="C10" s="314"/>
      <c r="D10" s="315" t="s">
        <v>71</v>
      </c>
      <c r="E10" s="316" t="str">
        <f>Summary!$G$13</f>
        <v>(US $)</v>
      </c>
      <c r="F10" s="316" t="str">
        <f>E10</f>
        <v>(US $)</v>
      </c>
    </row>
    <row r="11" spans="1:6" x14ac:dyDescent="0.2">
      <c r="A11" s="317"/>
      <c r="B11" s="318"/>
      <c r="C11" s="319"/>
      <c r="D11" s="319"/>
      <c r="E11" s="24"/>
      <c r="F11" s="24"/>
    </row>
    <row r="12" spans="1:6" s="6" customFormat="1" x14ac:dyDescent="0.2">
      <c r="A12" s="346">
        <v>1</v>
      </c>
      <c r="B12" s="347" t="s">
        <v>40</v>
      </c>
      <c r="C12" s="348"/>
      <c r="D12" s="319"/>
      <c r="E12" s="24"/>
      <c r="F12" s="24">
        <f t="shared" ref="F12:F53" si="0">$D12*E12</f>
        <v>0</v>
      </c>
    </row>
    <row r="13" spans="1:6" x14ac:dyDescent="0.2">
      <c r="A13" s="317"/>
      <c r="B13" s="349"/>
      <c r="C13" s="319"/>
      <c r="D13" s="319"/>
      <c r="E13" s="24"/>
      <c r="F13" s="24">
        <f t="shared" si="0"/>
        <v>0</v>
      </c>
    </row>
    <row r="14" spans="1:6" s="6" customFormat="1" x14ac:dyDescent="0.2">
      <c r="A14" s="350">
        <f>A12+0.01</f>
        <v>1.01</v>
      </c>
      <c r="B14" s="351" t="s">
        <v>495</v>
      </c>
      <c r="C14" s="348"/>
      <c r="D14" s="319"/>
      <c r="E14" s="24"/>
      <c r="F14" s="24">
        <f t="shared" si="0"/>
        <v>0</v>
      </c>
    </row>
    <row r="15" spans="1:6" s="6" customFormat="1" ht="38.25" x14ac:dyDescent="0.2">
      <c r="A15" s="350"/>
      <c r="B15" s="352" t="s">
        <v>523</v>
      </c>
      <c r="C15" s="348"/>
      <c r="D15" s="319"/>
      <c r="E15" s="24"/>
      <c r="F15" s="24">
        <f t="shared" si="0"/>
        <v>0</v>
      </c>
    </row>
    <row r="16" spans="1:6" s="6" customFormat="1" x14ac:dyDescent="0.2">
      <c r="A16" s="353"/>
      <c r="B16" s="354" t="s">
        <v>508</v>
      </c>
      <c r="C16" s="348"/>
      <c r="D16" s="319"/>
      <c r="E16" s="24"/>
      <c r="F16" s="24">
        <f t="shared" si="0"/>
        <v>0</v>
      </c>
    </row>
    <row r="17" spans="1:6" x14ac:dyDescent="0.2">
      <c r="A17" s="353"/>
      <c r="B17" s="352" t="s">
        <v>509</v>
      </c>
      <c r="C17" s="348"/>
      <c r="D17" s="319"/>
      <c r="E17" s="24"/>
      <c r="F17" s="24">
        <f t="shared" si="0"/>
        <v>0</v>
      </c>
    </row>
    <row r="18" spans="1:6" s="6" customFormat="1" x14ac:dyDescent="0.2">
      <c r="A18" s="353"/>
      <c r="B18" s="354" t="s">
        <v>510</v>
      </c>
      <c r="C18" s="348"/>
      <c r="D18" s="319"/>
      <c r="E18" s="24"/>
      <c r="F18" s="24">
        <f t="shared" si="0"/>
        <v>0</v>
      </c>
    </row>
    <row r="19" spans="1:6" s="6" customFormat="1" x14ac:dyDescent="0.2">
      <c r="A19" s="353"/>
      <c r="B19" s="352" t="s">
        <v>511</v>
      </c>
      <c r="C19" s="319" t="s">
        <v>201</v>
      </c>
      <c r="D19" s="319"/>
      <c r="E19" s="24"/>
      <c r="F19" s="24" t="s">
        <v>494</v>
      </c>
    </row>
    <row r="20" spans="1:6" s="6" customFormat="1" x14ac:dyDescent="0.2">
      <c r="A20" s="355"/>
      <c r="B20" s="356" t="s">
        <v>181</v>
      </c>
      <c r="C20" s="319"/>
      <c r="D20" s="319"/>
      <c r="E20" s="24"/>
      <c r="F20" s="24">
        <f t="shared" si="0"/>
        <v>0</v>
      </c>
    </row>
    <row r="21" spans="1:6" s="6" customFormat="1" x14ac:dyDescent="0.2">
      <c r="A21" s="355"/>
      <c r="B21" s="357"/>
      <c r="C21" s="319"/>
      <c r="D21" s="319"/>
      <c r="E21" s="24"/>
      <c r="F21" s="24">
        <f t="shared" si="0"/>
        <v>0</v>
      </c>
    </row>
    <row r="22" spans="1:6" x14ac:dyDescent="0.2">
      <c r="A22" s="358"/>
      <c r="B22" s="359"/>
      <c r="C22" s="319"/>
      <c r="D22" s="319"/>
      <c r="E22" s="24"/>
      <c r="F22" s="24">
        <f t="shared" si="0"/>
        <v>0</v>
      </c>
    </row>
    <row r="23" spans="1:6" s="6" customFormat="1" x14ac:dyDescent="0.2">
      <c r="A23" s="350">
        <f>A14+0.01</f>
        <v>1.02</v>
      </c>
      <c r="B23" s="351" t="s">
        <v>60</v>
      </c>
      <c r="C23" s="348"/>
      <c r="D23" s="319"/>
      <c r="E23" s="24"/>
      <c r="F23" s="24">
        <f t="shared" si="0"/>
        <v>0</v>
      </c>
    </row>
    <row r="24" spans="1:6" s="6" customFormat="1" ht="144" customHeight="1" x14ac:dyDescent="0.2">
      <c r="A24" s="350"/>
      <c r="B24" s="352" t="s">
        <v>521</v>
      </c>
      <c r="C24" s="319" t="s">
        <v>201</v>
      </c>
      <c r="D24" s="319"/>
      <c r="E24" s="24"/>
      <c r="F24" s="24" t="s">
        <v>494</v>
      </c>
    </row>
    <row r="25" spans="1:6" s="6" customFormat="1" x14ac:dyDescent="0.2">
      <c r="A25" s="350"/>
      <c r="B25" s="356" t="s">
        <v>181</v>
      </c>
      <c r="C25" s="319"/>
      <c r="D25" s="319"/>
      <c r="E25" s="24"/>
      <c r="F25" s="24">
        <f t="shared" si="0"/>
        <v>0</v>
      </c>
    </row>
    <row r="26" spans="1:6" s="6" customFormat="1" x14ac:dyDescent="0.2">
      <c r="A26" s="350"/>
      <c r="B26" s="357"/>
      <c r="C26" s="319"/>
      <c r="D26" s="319"/>
      <c r="E26" s="24"/>
      <c r="F26" s="24">
        <f t="shared" si="0"/>
        <v>0</v>
      </c>
    </row>
    <row r="27" spans="1:6" s="6" customFormat="1" x14ac:dyDescent="0.2">
      <c r="A27" s="360"/>
      <c r="B27" s="359"/>
      <c r="C27" s="319"/>
      <c r="D27" s="319"/>
      <c r="E27" s="24"/>
      <c r="F27" s="24">
        <f t="shared" si="0"/>
        <v>0</v>
      </c>
    </row>
    <row r="28" spans="1:6" s="6" customFormat="1" x14ac:dyDescent="0.2">
      <c r="A28" s="350">
        <f>A23+0.01</f>
        <v>1.03</v>
      </c>
      <c r="B28" s="351" t="s">
        <v>68</v>
      </c>
      <c r="C28" s="348"/>
      <c r="D28" s="319"/>
      <c r="E28" s="24"/>
      <c r="F28" s="24">
        <f t="shared" si="0"/>
        <v>0</v>
      </c>
    </row>
    <row r="29" spans="1:6" s="6" customFormat="1" ht="25.5" x14ac:dyDescent="0.2">
      <c r="A29" s="350"/>
      <c r="B29" s="359" t="s">
        <v>222</v>
      </c>
      <c r="C29" s="319" t="s">
        <v>201</v>
      </c>
      <c r="D29" s="319"/>
      <c r="E29" s="24"/>
      <c r="F29" s="24" t="s">
        <v>494</v>
      </c>
    </row>
    <row r="30" spans="1:6" s="6" customFormat="1" x14ac:dyDescent="0.2">
      <c r="A30" s="350"/>
      <c r="B30" s="356" t="s">
        <v>181</v>
      </c>
      <c r="C30" s="319"/>
      <c r="D30" s="319"/>
      <c r="E30" s="24"/>
      <c r="F30" s="24">
        <f t="shared" si="0"/>
        <v>0</v>
      </c>
    </row>
    <row r="31" spans="1:6" s="6" customFormat="1" x14ac:dyDescent="0.2">
      <c r="A31" s="350"/>
      <c r="B31" s="357"/>
      <c r="C31" s="319"/>
      <c r="D31" s="319"/>
      <c r="E31" s="24"/>
      <c r="F31" s="24">
        <f t="shared" si="0"/>
        <v>0</v>
      </c>
    </row>
    <row r="32" spans="1:6" s="6" customFormat="1" x14ac:dyDescent="0.2">
      <c r="A32" s="350"/>
      <c r="B32" s="359"/>
      <c r="C32" s="319"/>
      <c r="D32" s="319"/>
      <c r="E32" s="24"/>
      <c r="F32" s="24"/>
    </row>
    <row r="33" spans="1:6" s="34" customFormat="1" x14ac:dyDescent="0.2">
      <c r="A33" s="350">
        <f>A28+0.01</f>
        <v>1.04</v>
      </c>
      <c r="B33" s="351" t="s">
        <v>496</v>
      </c>
      <c r="C33" s="348"/>
      <c r="D33" s="319"/>
      <c r="E33" s="24"/>
      <c r="F33" s="24">
        <f t="shared" si="0"/>
        <v>0</v>
      </c>
    </row>
    <row r="34" spans="1:6" s="6" customFormat="1" ht="79.5" customHeight="1" x14ac:dyDescent="0.2">
      <c r="A34" s="350"/>
      <c r="B34" s="352" t="s">
        <v>497</v>
      </c>
      <c r="C34" s="319" t="s">
        <v>201</v>
      </c>
      <c r="D34" s="319"/>
      <c r="E34" s="24"/>
      <c r="F34" s="24" t="s">
        <v>494</v>
      </c>
    </row>
    <row r="35" spans="1:6" s="6" customFormat="1" x14ac:dyDescent="0.2">
      <c r="A35" s="350"/>
      <c r="B35" s="356" t="s">
        <v>181</v>
      </c>
      <c r="C35" s="319"/>
      <c r="D35" s="319"/>
      <c r="E35" s="24"/>
      <c r="F35" s="24">
        <f t="shared" si="0"/>
        <v>0</v>
      </c>
    </row>
    <row r="36" spans="1:6" s="6" customFormat="1" x14ac:dyDescent="0.2">
      <c r="A36" s="350"/>
      <c r="B36" s="357"/>
      <c r="C36" s="319"/>
      <c r="D36" s="319"/>
      <c r="E36" s="24"/>
      <c r="F36" s="24">
        <f t="shared" si="0"/>
        <v>0</v>
      </c>
    </row>
    <row r="37" spans="1:6" s="6" customFormat="1" x14ac:dyDescent="0.2">
      <c r="A37" s="350"/>
      <c r="B37" s="359"/>
      <c r="C37" s="319"/>
      <c r="D37" s="319"/>
      <c r="E37" s="24"/>
      <c r="F37" s="24"/>
    </row>
    <row r="38" spans="1:6" s="6" customFormat="1" x14ac:dyDescent="0.2">
      <c r="A38" s="350"/>
      <c r="B38" s="359"/>
      <c r="C38" s="319"/>
      <c r="D38" s="319"/>
      <c r="E38" s="24"/>
      <c r="F38" s="24"/>
    </row>
    <row r="39" spans="1:6" s="6" customFormat="1" x14ac:dyDescent="0.2">
      <c r="A39" s="350"/>
      <c r="B39" s="359"/>
      <c r="C39" s="319"/>
      <c r="D39" s="319"/>
      <c r="E39" s="24"/>
      <c r="F39" s="24"/>
    </row>
    <row r="40" spans="1:6" x14ac:dyDescent="0.2">
      <c r="A40" s="360"/>
      <c r="B40" s="359"/>
      <c r="C40" s="319"/>
      <c r="D40" s="319"/>
      <c r="E40" s="24"/>
      <c r="F40" s="24" t="s">
        <v>494</v>
      </c>
    </row>
    <row r="41" spans="1:6" s="6" customFormat="1" x14ac:dyDescent="0.2">
      <c r="A41" s="350">
        <f>A33+0.01</f>
        <v>1.05</v>
      </c>
      <c r="B41" s="351" t="s">
        <v>128</v>
      </c>
      <c r="C41" s="348"/>
      <c r="D41" s="319"/>
      <c r="E41" s="24"/>
      <c r="F41" s="24">
        <f t="shared" si="0"/>
        <v>0</v>
      </c>
    </row>
    <row r="42" spans="1:6" s="6" customFormat="1" ht="76.5" x14ac:dyDescent="0.2">
      <c r="A42" s="350"/>
      <c r="B42" s="359" t="s">
        <v>30</v>
      </c>
      <c r="C42" s="319" t="s">
        <v>201</v>
      </c>
      <c r="D42" s="319"/>
      <c r="E42" s="24"/>
      <c r="F42" s="24" t="s">
        <v>494</v>
      </c>
    </row>
    <row r="43" spans="1:6" s="6" customFormat="1" x14ac:dyDescent="0.2">
      <c r="A43" s="350"/>
      <c r="B43" s="356" t="s">
        <v>181</v>
      </c>
      <c r="C43" s="319"/>
      <c r="D43" s="319"/>
      <c r="E43" s="24"/>
      <c r="F43" s="24">
        <f t="shared" si="0"/>
        <v>0</v>
      </c>
    </row>
    <row r="44" spans="1:6" s="6" customFormat="1" x14ac:dyDescent="0.2">
      <c r="A44" s="350"/>
      <c r="B44" s="357"/>
      <c r="C44" s="319"/>
      <c r="D44" s="319"/>
      <c r="E44" s="24"/>
      <c r="F44" s="24">
        <f t="shared" si="0"/>
        <v>0</v>
      </c>
    </row>
    <row r="45" spans="1:6" x14ac:dyDescent="0.2">
      <c r="A45" s="360"/>
      <c r="B45" s="359"/>
      <c r="C45" s="319"/>
      <c r="D45" s="319"/>
      <c r="E45" s="24"/>
      <c r="F45" s="24">
        <f t="shared" si="0"/>
        <v>0</v>
      </c>
    </row>
    <row r="46" spans="1:6" s="6" customFormat="1" x14ac:dyDescent="0.2">
      <c r="A46" s="350">
        <f>A41+0.01</f>
        <v>1.06</v>
      </c>
      <c r="B46" s="351" t="s">
        <v>48</v>
      </c>
      <c r="C46" s="348"/>
      <c r="D46" s="319"/>
      <c r="E46" s="24"/>
      <c r="F46" s="24">
        <f t="shared" si="0"/>
        <v>0</v>
      </c>
    </row>
    <row r="47" spans="1:6" ht="104.25" customHeight="1" x14ac:dyDescent="0.2">
      <c r="A47" s="350"/>
      <c r="B47" s="359" t="s">
        <v>79</v>
      </c>
      <c r="C47" s="319" t="s">
        <v>201</v>
      </c>
      <c r="D47" s="319"/>
      <c r="E47" s="24"/>
      <c r="F47" s="24" t="s">
        <v>494</v>
      </c>
    </row>
    <row r="48" spans="1:6" s="6" customFormat="1" x14ac:dyDescent="0.2">
      <c r="A48" s="350"/>
      <c r="B48" s="356" t="s">
        <v>181</v>
      </c>
      <c r="C48" s="319"/>
      <c r="D48" s="319"/>
      <c r="E48" s="24"/>
      <c r="F48" s="24">
        <f t="shared" si="0"/>
        <v>0</v>
      </c>
    </row>
    <row r="49" spans="1:6" x14ac:dyDescent="0.2">
      <c r="A49" s="350"/>
      <c r="B49" s="357"/>
      <c r="C49" s="319"/>
      <c r="D49" s="319"/>
      <c r="E49" s="24"/>
      <c r="F49" s="24">
        <f t="shared" si="0"/>
        <v>0</v>
      </c>
    </row>
    <row r="50" spans="1:6" x14ac:dyDescent="0.2">
      <c r="A50" s="360"/>
      <c r="B50" s="359"/>
      <c r="C50" s="319"/>
      <c r="D50" s="319"/>
      <c r="E50" s="24"/>
      <c r="F50" s="24">
        <f t="shared" si="0"/>
        <v>0</v>
      </c>
    </row>
    <row r="51" spans="1:6" x14ac:dyDescent="0.2">
      <c r="A51" s="350">
        <f>A46+0.01</f>
        <v>1.07</v>
      </c>
      <c r="B51" s="351" t="s">
        <v>507</v>
      </c>
      <c r="C51" s="348"/>
      <c r="D51" s="319"/>
      <c r="E51" s="24"/>
      <c r="F51" s="24">
        <f t="shared" si="0"/>
        <v>0</v>
      </c>
    </row>
    <row r="52" spans="1:6" ht="102" x14ac:dyDescent="0.2">
      <c r="A52" s="350"/>
      <c r="B52" s="352" t="s">
        <v>498</v>
      </c>
      <c r="C52" s="319" t="s">
        <v>201</v>
      </c>
      <c r="D52" s="319"/>
      <c r="E52" s="24"/>
      <c r="F52" s="24" t="s">
        <v>494</v>
      </c>
    </row>
    <row r="53" spans="1:6" x14ac:dyDescent="0.2">
      <c r="A53" s="350"/>
      <c r="B53" s="356" t="s">
        <v>181</v>
      </c>
      <c r="C53" s="319"/>
      <c r="D53" s="319"/>
      <c r="E53" s="24"/>
      <c r="F53" s="24">
        <f t="shared" si="0"/>
        <v>0</v>
      </c>
    </row>
    <row r="54" spans="1:6" x14ac:dyDescent="0.2">
      <c r="A54" s="350"/>
      <c r="B54" s="357"/>
      <c r="C54" s="319"/>
      <c r="D54" s="319"/>
      <c r="E54" s="24"/>
      <c r="F54" s="24">
        <f t="shared" ref="F54:F59" si="1">$D54*E54</f>
        <v>0</v>
      </c>
    </row>
    <row r="55" spans="1:6" x14ac:dyDescent="0.2">
      <c r="A55" s="350"/>
      <c r="B55" s="359"/>
      <c r="C55" s="319"/>
      <c r="D55" s="319"/>
      <c r="E55" s="24"/>
      <c r="F55" s="24"/>
    </row>
    <row r="56" spans="1:6" ht="25.5" x14ac:dyDescent="0.2">
      <c r="A56" s="350">
        <f>A51+0.01</f>
        <v>1.08</v>
      </c>
      <c r="B56" s="361" t="s">
        <v>1102</v>
      </c>
      <c r="C56" s="348"/>
      <c r="D56" s="319"/>
      <c r="E56" s="24"/>
      <c r="F56" s="24">
        <f t="shared" si="1"/>
        <v>0</v>
      </c>
    </row>
    <row r="57" spans="1:6" ht="102" x14ac:dyDescent="0.2">
      <c r="A57" s="350"/>
      <c r="B57" s="362" t="s">
        <v>1101</v>
      </c>
      <c r="C57" s="319" t="s">
        <v>201</v>
      </c>
      <c r="D57" s="319"/>
      <c r="E57" s="24"/>
      <c r="F57" s="24" t="s">
        <v>494</v>
      </c>
    </row>
    <row r="58" spans="1:6" x14ac:dyDescent="0.2">
      <c r="A58" s="350"/>
      <c r="B58" s="356" t="s">
        <v>181</v>
      </c>
      <c r="C58" s="319"/>
      <c r="D58" s="319"/>
      <c r="E58" s="24"/>
      <c r="F58" s="24">
        <f t="shared" si="1"/>
        <v>0</v>
      </c>
    </row>
    <row r="59" spans="1:6" x14ac:dyDescent="0.2">
      <c r="A59" s="350"/>
      <c r="B59" s="357"/>
      <c r="C59" s="319"/>
      <c r="D59" s="319"/>
      <c r="E59" s="24"/>
      <c r="F59" s="24">
        <f t="shared" si="1"/>
        <v>0</v>
      </c>
    </row>
    <row r="60" spans="1:6" x14ac:dyDescent="0.2">
      <c r="A60" s="350"/>
      <c r="B60" s="359"/>
      <c r="C60" s="319"/>
      <c r="D60" s="319"/>
      <c r="E60" s="24"/>
      <c r="F60" s="24"/>
    </row>
    <row r="61" spans="1:6" x14ac:dyDescent="0.2">
      <c r="A61" s="350"/>
      <c r="B61" s="359"/>
      <c r="C61" s="319"/>
      <c r="D61" s="319"/>
      <c r="E61" s="24"/>
      <c r="F61" s="24" t="s">
        <v>494</v>
      </c>
    </row>
    <row r="62" spans="1:6" x14ac:dyDescent="0.2">
      <c r="A62" s="350">
        <f>A56+0.01</f>
        <v>1.0900000000000001</v>
      </c>
      <c r="B62" s="351" t="s">
        <v>499</v>
      </c>
      <c r="C62" s="348"/>
      <c r="D62" s="319"/>
      <c r="E62" s="24"/>
      <c r="F62" s="24">
        <f t="shared" ref="F62" si="2">$D62*E62</f>
        <v>0</v>
      </c>
    </row>
    <row r="63" spans="1:6" ht="31.5" customHeight="1" x14ac:dyDescent="0.2">
      <c r="A63" s="350"/>
      <c r="B63" s="362" t="s">
        <v>502</v>
      </c>
      <c r="C63" s="319"/>
      <c r="D63" s="319"/>
      <c r="E63" s="24"/>
      <c r="F63" s="344"/>
    </row>
    <row r="64" spans="1:6" ht="122.25" customHeight="1" x14ac:dyDescent="0.2">
      <c r="A64" s="363" t="s">
        <v>500</v>
      </c>
      <c r="B64" s="362" t="s">
        <v>524</v>
      </c>
      <c r="C64" s="319" t="s">
        <v>201</v>
      </c>
      <c r="D64" s="319"/>
      <c r="E64" s="24"/>
      <c r="F64" s="24" t="s">
        <v>494</v>
      </c>
    </row>
    <row r="65" spans="1:6" x14ac:dyDescent="0.2">
      <c r="A65" s="350"/>
      <c r="B65" s="356" t="s">
        <v>181</v>
      </c>
      <c r="C65" s="319"/>
      <c r="D65" s="319"/>
      <c r="E65" s="24"/>
      <c r="F65" s="24">
        <f t="shared" ref="F65:F66" si="3">$D65*E65</f>
        <v>0</v>
      </c>
    </row>
    <row r="66" spans="1:6" x14ac:dyDescent="0.2">
      <c r="A66" s="350"/>
      <c r="B66" s="357"/>
      <c r="C66" s="319"/>
      <c r="D66" s="319"/>
      <c r="E66" s="24"/>
      <c r="F66" s="24">
        <f t="shared" si="3"/>
        <v>0</v>
      </c>
    </row>
    <row r="67" spans="1:6" x14ac:dyDescent="0.2">
      <c r="A67" s="350"/>
      <c r="B67" s="359"/>
      <c r="C67" s="319"/>
      <c r="D67" s="319"/>
      <c r="E67" s="24"/>
      <c r="F67" s="24"/>
    </row>
    <row r="68" spans="1:6" ht="63.75" x14ac:dyDescent="0.2">
      <c r="A68" s="363" t="s">
        <v>501</v>
      </c>
      <c r="B68" s="362" t="s">
        <v>503</v>
      </c>
      <c r="C68" s="319" t="s">
        <v>201</v>
      </c>
      <c r="D68" s="319"/>
      <c r="E68" s="24"/>
      <c r="F68" s="24" t="s">
        <v>494</v>
      </c>
    </row>
    <row r="69" spans="1:6" x14ac:dyDescent="0.2">
      <c r="A69" s="350"/>
      <c r="B69" s="356" t="s">
        <v>181</v>
      </c>
      <c r="C69" s="319"/>
      <c r="D69" s="319"/>
      <c r="E69" s="24"/>
      <c r="F69" s="24"/>
    </row>
    <row r="70" spans="1:6" x14ac:dyDescent="0.2">
      <c r="A70" s="350"/>
      <c r="B70" s="357"/>
      <c r="C70" s="319"/>
      <c r="D70" s="319"/>
      <c r="E70" s="24"/>
      <c r="F70" s="24"/>
    </row>
    <row r="71" spans="1:6" x14ac:dyDescent="0.2">
      <c r="A71" s="350"/>
      <c r="B71" s="359"/>
      <c r="C71" s="319"/>
      <c r="D71" s="319"/>
      <c r="E71" s="24"/>
      <c r="F71" s="24"/>
    </row>
    <row r="72" spans="1:6" x14ac:dyDescent="0.2">
      <c r="A72" s="350">
        <f>A62+0.01</f>
        <v>1.1000000000000001</v>
      </c>
      <c r="B72" s="351" t="s">
        <v>505</v>
      </c>
      <c r="C72" s="348"/>
      <c r="D72" s="319"/>
      <c r="E72" s="24"/>
      <c r="F72" s="24">
        <f t="shared" ref="F72" si="4">$D72*E72</f>
        <v>0</v>
      </c>
    </row>
    <row r="73" spans="1:6" ht="38.25" x14ac:dyDescent="0.2">
      <c r="A73" s="350"/>
      <c r="B73" s="362" t="s">
        <v>506</v>
      </c>
      <c r="C73" s="319" t="s">
        <v>201</v>
      </c>
      <c r="D73" s="319"/>
      <c r="E73" s="24"/>
      <c r="F73" s="24" t="s">
        <v>494</v>
      </c>
    </row>
    <row r="74" spans="1:6" x14ac:dyDescent="0.2">
      <c r="A74" s="350"/>
      <c r="B74" s="356" t="s">
        <v>181</v>
      </c>
      <c r="C74" s="319"/>
      <c r="D74" s="319"/>
      <c r="E74" s="24"/>
      <c r="F74" s="24">
        <f t="shared" ref="F74:F75" si="5">$D74*E74</f>
        <v>0</v>
      </c>
    </row>
    <row r="75" spans="1:6" x14ac:dyDescent="0.2">
      <c r="A75" s="350"/>
      <c r="B75" s="357"/>
      <c r="C75" s="319"/>
      <c r="D75" s="319"/>
      <c r="E75" s="24"/>
      <c r="F75" s="24">
        <f t="shared" si="5"/>
        <v>0</v>
      </c>
    </row>
    <row r="76" spans="1:6" x14ac:dyDescent="0.2">
      <c r="F76" s="24"/>
    </row>
    <row r="77" spans="1:6" x14ac:dyDescent="0.2">
      <c r="A77" s="350">
        <f>A72+0.01</f>
        <v>1.1100000000000001</v>
      </c>
      <c r="B77" s="351" t="s">
        <v>504</v>
      </c>
      <c r="C77" s="348"/>
      <c r="D77" s="319"/>
      <c r="E77" s="24"/>
      <c r="F77" s="24">
        <f t="shared" ref="F77" si="6">$D77*E77</f>
        <v>0</v>
      </c>
    </row>
    <row r="78" spans="1:6" ht="38.25" x14ac:dyDescent="0.2">
      <c r="B78" s="362" t="s">
        <v>512</v>
      </c>
      <c r="C78" s="319" t="s">
        <v>201</v>
      </c>
      <c r="D78" s="319"/>
      <c r="E78" s="24"/>
      <c r="F78" s="24" t="s">
        <v>494</v>
      </c>
    </row>
    <row r="79" spans="1:6" x14ac:dyDescent="0.2">
      <c r="A79" s="350"/>
      <c r="B79" s="356" t="s">
        <v>181</v>
      </c>
      <c r="C79" s="319"/>
      <c r="D79" s="319"/>
      <c r="E79" s="24"/>
      <c r="F79" s="24">
        <f t="shared" ref="F79:F80" si="7">$D79*E79</f>
        <v>0</v>
      </c>
    </row>
    <row r="80" spans="1:6" x14ac:dyDescent="0.2">
      <c r="A80" s="350"/>
      <c r="B80" s="357"/>
      <c r="C80" s="319"/>
      <c r="D80" s="319"/>
      <c r="E80" s="24"/>
      <c r="F80" s="24">
        <f t="shared" si="7"/>
        <v>0</v>
      </c>
    </row>
    <row r="81" spans="1:6" x14ac:dyDescent="0.2">
      <c r="A81" s="350"/>
      <c r="B81" s="359"/>
      <c r="C81" s="319"/>
      <c r="D81" s="319"/>
      <c r="E81" s="24"/>
      <c r="F81" s="24"/>
    </row>
    <row r="82" spans="1:6" x14ac:dyDescent="0.2">
      <c r="A82" s="350"/>
      <c r="B82" s="359"/>
      <c r="C82" s="319"/>
      <c r="D82" s="319"/>
      <c r="E82" s="24"/>
      <c r="F82" s="24"/>
    </row>
    <row r="83" spans="1:6" x14ac:dyDescent="0.2">
      <c r="A83" s="350"/>
      <c r="B83" s="359"/>
      <c r="C83" s="319"/>
      <c r="D83" s="319"/>
      <c r="E83" s="24"/>
      <c r="F83" s="24"/>
    </row>
    <row r="84" spans="1:6" x14ac:dyDescent="0.2">
      <c r="A84" s="350"/>
      <c r="B84" s="359"/>
      <c r="C84" s="319"/>
      <c r="D84" s="319"/>
      <c r="E84" s="24"/>
      <c r="F84" s="24"/>
    </row>
    <row r="85" spans="1:6" x14ac:dyDescent="0.2">
      <c r="A85" s="350"/>
      <c r="B85" s="359"/>
      <c r="C85" s="319"/>
      <c r="D85" s="319"/>
      <c r="E85" s="24"/>
      <c r="F85" s="24"/>
    </row>
    <row r="86" spans="1:6" x14ac:dyDescent="0.2">
      <c r="A86" s="350"/>
      <c r="B86" s="359"/>
      <c r="C86" s="319"/>
      <c r="D86" s="319"/>
      <c r="E86" s="24"/>
      <c r="F86" s="24"/>
    </row>
    <row r="87" spans="1:6" x14ac:dyDescent="0.2">
      <c r="A87" s="350"/>
      <c r="B87" s="359"/>
      <c r="C87" s="319"/>
      <c r="D87" s="319"/>
      <c r="E87" s="24"/>
      <c r="F87" s="24"/>
    </row>
    <row r="88" spans="1:6" x14ac:dyDescent="0.2">
      <c r="A88" s="350"/>
      <c r="B88" s="359"/>
      <c r="C88" s="319"/>
      <c r="D88" s="319"/>
      <c r="E88" s="24"/>
      <c r="F88" s="24"/>
    </row>
    <row r="89" spans="1:6" x14ac:dyDescent="0.2">
      <c r="A89" s="350"/>
      <c r="B89" s="359"/>
      <c r="C89" s="319"/>
      <c r="D89" s="319"/>
      <c r="E89" s="24"/>
      <c r="F89" s="24"/>
    </row>
    <row r="90" spans="1:6" x14ac:dyDescent="0.2">
      <c r="F90" s="24" t="s">
        <v>494</v>
      </c>
    </row>
    <row r="91" spans="1:6" x14ac:dyDescent="0.2">
      <c r="A91" s="346">
        <v>2</v>
      </c>
      <c r="B91" s="347" t="s">
        <v>513</v>
      </c>
      <c r="C91" s="348"/>
      <c r="D91" s="319"/>
      <c r="E91" s="24"/>
      <c r="F91" s="24">
        <f t="shared" ref="F91" si="8">$D91*E91</f>
        <v>0</v>
      </c>
    </row>
    <row r="92" spans="1:6" x14ac:dyDescent="0.2">
      <c r="A92" s="350"/>
      <c r="B92" s="351"/>
      <c r="C92" s="348"/>
      <c r="D92" s="319"/>
      <c r="E92" s="24"/>
      <c r="F92" s="24"/>
    </row>
    <row r="93" spans="1:6" ht="63.75" x14ac:dyDescent="0.2">
      <c r="A93" s="363">
        <v>2.0099999999999998</v>
      </c>
      <c r="B93" s="362" t="s">
        <v>514</v>
      </c>
      <c r="C93" s="319" t="s">
        <v>201</v>
      </c>
      <c r="D93" s="319"/>
      <c r="E93" s="24"/>
      <c r="F93" s="24" t="s">
        <v>494</v>
      </c>
    </row>
    <row r="94" spans="1:6" x14ac:dyDescent="0.2">
      <c r="A94" s="350"/>
      <c r="B94" s="356" t="s">
        <v>181</v>
      </c>
      <c r="C94" s="319"/>
      <c r="D94" s="319"/>
      <c r="E94" s="24"/>
      <c r="F94" s="24">
        <f t="shared" ref="F94:F95" si="9">$D94*E94</f>
        <v>0</v>
      </c>
    </row>
    <row r="95" spans="1:6" x14ac:dyDescent="0.2">
      <c r="A95" s="350"/>
      <c r="B95" s="357"/>
      <c r="C95" s="319"/>
      <c r="D95" s="319"/>
      <c r="E95" s="24"/>
      <c r="F95" s="24">
        <f t="shared" si="9"/>
        <v>0</v>
      </c>
    </row>
    <row r="96" spans="1:6" x14ac:dyDescent="0.2">
      <c r="A96" s="350"/>
      <c r="B96" s="351"/>
      <c r="C96" s="348"/>
      <c r="D96" s="319"/>
      <c r="E96" s="24"/>
      <c r="F96" s="24"/>
    </row>
    <row r="97" spans="1:6" ht="54" customHeight="1" x14ac:dyDescent="0.2">
      <c r="A97" s="363">
        <f>A93+0.01</f>
        <v>2.0199999999999996</v>
      </c>
      <c r="B97" s="362" t="s">
        <v>515</v>
      </c>
      <c r="C97" s="319" t="s">
        <v>201</v>
      </c>
      <c r="D97" s="319"/>
      <c r="E97" s="24"/>
      <c r="F97" s="24" t="s">
        <v>494</v>
      </c>
    </row>
    <row r="98" spans="1:6" x14ac:dyDescent="0.2">
      <c r="A98" s="350"/>
      <c r="B98" s="356" t="s">
        <v>181</v>
      </c>
      <c r="C98" s="319"/>
      <c r="D98" s="319"/>
      <c r="E98" s="24"/>
      <c r="F98" s="24">
        <f t="shared" ref="F98:F99" si="10">$D98*E98</f>
        <v>0</v>
      </c>
    </row>
    <row r="99" spans="1:6" x14ac:dyDescent="0.2">
      <c r="A99" s="350"/>
      <c r="B99" s="357"/>
      <c r="C99" s="319"/>
      <c r="D99" s="319"/>
      <c r="E99" s="24"/>
      <c r="F99" s="24">
        <f t="shared" si="10"/>
        <v>0</v>
      </c>
    </row>
    <row r="100" spans="1:6" x14ac:dyDescent="0.2">
      <c r="A100" s="350"/>
      <c r="B100" s="351"/>
      <c r="C100" s="348"/>
      <c r="D100" s="319"/>
      <c r="E100" s="24"/>
      <c r="F100" s="24"/>
    </row>
    <row r="101" spans="1:6" ht="102" x14ac:dyDescent="0.2">
      <c r="A101" s="363">
        <f>A97+0.01</f>
        <v>2.0299999999999994</v>
      </c>
      <c r="B101" s="362" t="s">
        <v>516</v>
      </c>
      <c r="C101" s="319" t="s">
        <v>201</v>
      </c>
      <c r="D101" s="319"/>
      <c r="E101" s="24"/>
      <c r="F101" s="24" t="s">
        <v>494</v>
      </c>
    </row>
    <row r="102" spans="1:6" x14ac:dyDescent="0.2">
      <c r="A102" s="350"/>
      <c r="B102" s="356" t="s">
        <v>181</v>
      </c>
      <c r="C102" s="319"/>
      <c r="D102" s="319"/>
      <c r="E102" s="24"/>
      <c r="F102" s="24">
        <f t="shared" ref="F102:F103" si="11">$D102*E102</f>
        <v>0</v>
      </c>
    </row>
    <row r="103" spans="1:6" x14ac:dyDescent="0.2">
      <c r="A103" s="350"/>
      <c r="B103" s="357"/>
      <c r="C103" s="319"/>
      <c r="D103" s="319"/>
      <c r="E103" s="24"/>
      <c r="F103" s="24">
        <f t="shared" si="11"/>
        <v>0</v>
      </c>
    </row>
    <row r="104" spans="1:6" x14ac:dyDescent="0.2">
      <c r="A104" s="350"/>
      <c r="B104" s="351"/>
      <c r="C104" s="348"/>
      <c r="D104" s="319"/>
      <c r="E104" s="24"/>
      <c r="F104" s="24"/>
    </row>
    <row r="105" spans="1:6" ht="89.25" x14ac:dyDescent="0.2">
      <c r="A105" s="363">
        <f>A101+0.01</f>
        <v>2.0399999999999991</v>
      </c>
      <c r="B105" s="362" t="s">
        <v>525</v>
      </c>
      <c r="C105" s="319" t="s">
        <v>201</v>
      </c>
      <c r="D105" s="319"/>
      <c r="E105" s="24"/>
      <c r="F105" s="24" t="s">
        <v>494</v>
      </c>
    </row>
    <row r="106" spans="1:6" x14ac:dyDescent="0.2">
      <c r="A106" s="350"/>
      <c r="B106" s="356" t="s">
        <v>181</v>
      </c>
      <c r="C106" s="319"/>
      <c r="D106" s="319"/>
      <c r="E106" s="24"/>
      <c r="F106" s="24">
        <f t="shared" ref="F106:F107" si="12">$D106*E106</f>
        <v>0</v>
      </c>
    </row>
    <row r="107" spans="1:6" x14ac:dyDescent="0.2">
      <c r="A107" s="350"/>
      <c r="B107" s="357"/>
      <c r="C107" s="319"/>
      <c r="D107" s="319"/>
      <c r="E107" s="24"/>
      <c r="F107" s="24">
        <f t="shared" si="12"/>
        <v>0</v>
      </c>
    </row>
    <row r="108" spans="1:6" x14ac:dyDescent="0.2">
      <c r="F108" s="24"/>
    </row>
    <row r="109" spans="1:6" ht="89.25" x14ac:dyDescent="0.2">
      <c r="A109" s="363">
        <f>A105+0.01</f>
        <v>2.0499999999999989</v>
      </c>
      <c r="B109" s="362" t="s">
        <v>520</v>
      </c>
      <c r="C109" s="319" t="s">
        <v>201</v>
      </c>
      <c r="D109" s="319"/>
      <c r="E109" s="24"/>
      <c r="F109" s="24" t="s">
        <v>494</v>
      </c>
    </row>
    <row r="110" spans="1:6" x14ac:dyDescent="0.2">
      <c r="A110" s="350"/>
      <c r="B110" s="356" t="s">
        <v>181</v>
      </c>
      <c r="C110" s="319"/>
      <c r="D110" s="319"/>
      <c r="E110" s="24"/>
      <c r="F110" s="24">
        <f t="shared" ref="F110:F111" si="13">$D110*E110</f>
        <v>0</v>
      </c>
    </row>
    <row r="111" spans="1:6" x14ac:dyDescent="0.2">
      <c r="A111" s="350"/>
      <c r="B111" s="357"/>
      <c r="C111" s="319"/>
      <c r="D111" s="319"/>
      <c r="E111" s="24"/>
      <c r="F111" s="24">
        <f t="shared" si="13"/>
        <v>0</v>
      </c>
    </row>
    <row r="112" spans="1:6" x14ac:dyDescent="0.2">
      <c r="F112" s="24" t="s">
        <v>494</v>
      </c>
    </row>
    <row r="113" spans="1:6" ht="76.5" x14ac:dyDescent="0.2">
      <c r="A113" s="363">
        <f>A109+0.01</f>
        <v>2.0599999999999987</v>
      </c>
      <c r="B113" s="362" t="s">
        <v>517</v>
      </c>
      <c r="C113" s="319" t="s">
        <v>201</v>
      </c>
      <c r="D113" s="319"/>
      <c r="E113" s="24"/>
      <c r="F113" s="24" t="s">
        <v>494</v>
      </c>
    </row>
    <row r="114" spans="1:6" x14ac:dyDescent="0.2">
      <c r="A114" s="350"/>
      <c r="B114" s="356" t="s">
        <v>181</v>
      </c>
      <c r="C114" s="319"/>
      <c r="D114" s="319"/>
      <c r="E114" s="24"/>
      <c r="F114" s="24">
        <f t="shared" ref="F114:F115" si="14">$D114*E114</f>
        <v>0</v>
      </c>
    </row>
    <row r="115" spans="1:6" x14ac:dyDescent="0.2">
      <c r="A115" s="350"/>
      <c r="B115" s="357"/>
      <c r="C115" s="319"/>
      <c r="D115" s="319"/>
      <c r="E115" s="24"/>
      <c r="F115" s="24">
        <f t="shared" si="14"/>
        <v>0</v>
      </c>
    </row>
    <row r="116" spans="1:6" x14ac:dyDescent="0.2">
      <c r="F116" s="24"/>
    </row>
    <row r="117" spans="1:6" ht="216.75" x14ac:dyDescent="0.2">
      <c r="A117" s="363">
        <f>A113+0.01</f>
        <v>2.0699999999999985</v>
      </c>
      <c r="B117" s="362" t="s">
        <v>1113</v>
      </c>
      <c r="C117" s="319" t="s">
        <v>201</v>
      </c>
      <c r="D117" s="319"/>
      <c r="E117" s="24"/>
      <c r="F117" s="24" t="s">
        <v>494</v>
      </c>
    </row>
    <row r="118" spans="1:6" x14ac:dyDescent="0.2">
      <c r="A118" s="350"/>
      <c r="B118" s="356" t="s">
        <v>181</v>
      </c>
      <c r="C118" s="319"/>
      <c r="D118" s="319"/>
      <c r="E118" s="24"/>
      <c r="F118" s="24">
        <f t="shared" ref="F118:F119" si="15">$D118*E118</f>
        <v>0</v>
      </c>
    </row>
    <row r="119" spans="1:6" x14ac:dyDescent="0.2">
      <c r="A119" s="350"/>
      <c r="B119" s="357"/>
      <c r="C119" s="319"/>
      <c r="D119" s="319"/>
      <c r="E119" s="24"/>
      <c r="F119" s="24">
        <f t="shared" si="15"/>
        <v>0</v>
      </c>
    </row>
    <row r="120" spans="1:6" x14ac:dyDescent="0.2">
      <c r="F120" s="24"/>
    </row>
    <row r="121" spans="1:6" ht="76.5" x14ac:dyDescent="0.2">
      <c r="A121" s="363">
        <f>A117+0.01</f>
        <v>2.0799999999999983</v>
      </c>
      <c r="B121" s="362" t="s">
        <v>517</v>
      </c>
      <c r="C121" s="319" t="s">
        <v>201</v>
      </c>
      <c r="D121" s="319"/>
      <c r="E121" s="24"/>
      <c r="F121" s="24" t="s">
        <v>494</v>
      </c>
    </row>
    <row r="122" spans="1:6" x14ac:dyDescent="0.2">
      <c r="A122" s="350"/>
      <c r="B122" s="356" t="s">
        <v>181</v>
      </c>
      <c r="C122" s="319"/>
      <c r="D122" s="319"/>
      <c r="E122" s="24"/>
      <c r="F122" s="24">
        <f t="shared" ref="F122:F123" si="16">$D122*E122</f>
        <v>0</v>
      </c>
    </row>
    <row r="123" spans="1:6" x14ac:dyDescent="0.2">
      <c r="A123" s="350"/>
      <c r="B123" s="357"/>
      <c r="C123" s="319"/>
      <c r="D123" s="319"/>
      <c r="E123" s="24"/>
      <c r="F123" s="24">
        <f t="shared" si="16"/>
        <v>0</v>
      </c>
    </row>
    <row r="124" spans="1:6" x14ac:dyDescent="0.2">
      <c r="A124" s="350"/>
      <c r="B124" s="359"/>
      <c r="C124" s="319"/>
      <c r="D124" s="319"/>
      <c r="E124" s="24"/>
      <c r="F124" s="24"/>
    </row>
    <row r="125" spans="1:6" ht="51" x14ac:dyDescent="0.2">
      <c r="A125" s="363">
        <f>A121+0.01</f>
        <v>2.0899999999999981</v>
      </c>
      <c r="B125" s="362" t="s">
        <v>522</v>
      </c>
      <c r="C125" s="319" t="s">
        <v>201</v>
      </c>
      <c r="D125" s="319"/>
      <c r="E125" s="24"/>
      <c r="F125" s="24" t="s">
        <v>494</v>
      </c>
    </row>
    <row r="126" spans="1:6" x14ac:dyDescent="0.2">
      <c r="A126" s="350"/>
      <c r="B126" s="356" t="s">
        <v>181</v>
      </c>
      <c r="C126" s="319"/>
      <c r="D126" s="319"/>
      <c r="E126" s="24"/>
      <c r="F126" s="24">
        <f>$D126*E126</f>
        <v>0</v>
      </c>
    </row>
    <row r="127" spans="1:6" x14ac:dyDescent="0.2">
      <c r="A127" s="350"/>
      <c r="B127" s="357"/>
      <c r="C127" s="319"/>
      <c r="D127" s="319"/>
      <c r="E127" s="24"/>
      <c r="F127" s="24">
        <f>$D127*E127</f>
        <v>0</v>
      </c>
    </row>
    <row r="128" spans="1:6" x14ac:dyDescent="0.2">
      <c r="A128" s="350"/>
      <c r="B128" s="359"/>
      <c r="C128" s="319"/>
      <c r="D128" s="319"/>
      <c r="E128" s="24"/>
      <c r="F128" s="24"/>
    </row>
    <row r="129" spans="1:6" x14ac:dyDescent="0.2">
      <c r="A129" s="350"/>
      <c r="B129" s="359"/>
      <c r="C129" s="319"/>
      <c r="D129" s="319"/>
      <c r="E129" s="24"/>
      <c r="F129" s="24"/>
    </row>
    <row r="130" spans="1:6" x14ac:dyDescent="0.2">
      <c r="A130" s="350"/>
      <c r="B130" s="359"/>
      <c r="C130" s="319"/>
      <c r="D130" s="319"/>
      <c r="E130" s="24"/>
      <c r="F130" s="24"/>
    </row>
    <row r="131" spans="1:6" x14ac:dyDescent="0.2">
      <c r="F131" s="24" t="s">
        <v>494</v>
      </c>
    </row>
    <row r="132" spans="1:6" ht="63.75" x14ac:dyDescent="0.2">
      <c r="A132" s="363">
        <f>A125+0.01</f>
        <v>2.0999999999999979</v>
      </c>
      <c r="B132" s="362" t="s">
        <v>518</v>
      </c>
      <c r="C132" s="319" t="s">
        <v>201</v>
      </c>
      <c r="D132" s="319"/>
      <c r="E132" s="24"/>
      <c r="F132" s="24" t="s">
        <v>494</v>
      </c>
    </row>
    <row r="133" spans="1:6" x14ac:dyDescent="0.2">
      <c r="A133" s="350"/>
      <c r="B133" s="356" t="s">
        <v>181</v>
      </c>
      <c r="C133" s="319"/>
      <c r="D133" s="319"/>
      <c r="E133" s="24"/>
      <c r="F133" s="24">
        <f t="shared" ref="F133:F134" si="17">$D133*E133</f>
        <v>0</v>
      </c>
    </row>
    <row r="134" spans="1:6" x14ac:dyDescent="0.2">
      <c r="A134" s="350"/>
      <c r="B134" s="357"/>
      <c r="C134" s="319"/>
      <c r="D134" s="319"/>
      <c r="E134" s="24"/>
      <c r="F134" s="24">
        <f t="shared" si="17"/>
        <v>0</v>
      </c>
    </row>
    <row r="135" spans="1:6" x14ac:dyDescent="0.2">
      <c r="F135" s="24"/>
    </row>
    <row r="136" spans="1:6" ht="114.75" x14ac:dyDescent="0.2">
      <c r="A136" s="363">
        <f>A132+0.01</f>
        <v>2.1099999999999977</v>
      </c>
      <c r="B136" s="362" t="s">
        <v>1112</v>
      </c>
      <c r="C136" s="319" t="s">
        <v>201</v>
      </c>
      <c r="D136" s="319"/>
      <c r="E136" s="24"/>
      <c r="F136" s="24" t="s">
        <v>494</v>
      </c>
    </row>
    <row r="137" spans="1:6" x14ac:dyDescent="0.2">
      <c r="A137" s="350"/>
      <c r="B137" s="356" t="s">
        <v>181</v>
      </c>
      <c r="C137" s="319"/>
      <c r="D137" s="319"/>
      <c r="E137" s="24"/>
      <c r="F137" s="24">
        <f t="shared" ref="F137:F138" si="18">$D137*E137</f>
        <v>0</v>
      </c>
    </row>
    <row r="138" spans="1:6" x14ac:dyDescent="0.2">
      <c r="A138" s="350"/>
      <c r="B138" s="357"/>
      <c r="C138" s="319"/>
      <c r="D138" s="319"/>
      <c r="E138" s="24"/>
      <c r="F138" s="24">
        <f t="shared" si="18"/>
        <v>0</v>
      </c>
    </row>
    <row r="139" spans="1:6" x14ac:dyDescent="0.2">
      <c r="F139" s="24"/>
    </row>
    <row r="140" spans="1:6" x14ac:dyDescent="0.2">
      <c r="F140" s="24"/>
    </row>
    <row r="141" spans="1:6" x14ac:dyDescent="0.2">
      <c r="F141" s="24"/>
    </row>
    <row r="142" spans="1:6" x14ac:dyDescent="0.2">
      <c r="F142" s="24"/>
    </row>
    <row r="143" spans="1:6" x14ac:dyDescent="0.2">
      <c r="F143" s="24"/>
    </row>
    <row r="144" spans="1:6" x14ac:dyDescent="0.2">
      <c r="F144" s="24"/>
    </row>
    <row r="145" spans="6:6" x14ac:dyDescent="0.2">
      <c r="F145" s="24"/>
    </row>
    <row r="146" spans="6:6" x14ac:dyDescent="0.2">
      <c r="F146" s="24"/>
    </row>
    <row r="147" spans="6:6" x14ac:dyDescent="0.2">
      <c r="F147" s="24"/>
    </row>
    <row r="148" spans="6:6" x14ac:dyDescent="0.2">
      <c r="F148" s="24"/>
    </row>
    <row r="149" spans="6:6" x14ac:dyDescent="0.2">
      <c r="F149" s="24"/>
    </row>
    <row r="150" spans="6:6" x14ac:dyDescent="0.2">
      <c r="F150" s="24"/>
    </row>
    <row r="151" spans="6:6" x14ac:dyDescent="0.2">
      <c r="F151" s="24"/>
    </row>
    <row r="152" spans="6:6" x14ac:dyDescent="0.2">
      <c r="F152" s="24"/>
    </row>
    <row r="153" spans="6:6" x14ac:dyDescent="0.2">
      <c r="F153" s="24"/>
    </row>
    <row r="154" spans="6:6" x14ac:dyDescent="0.2">
      <c r="F154" s="24"/>
    </row>
    <row r="155" spans="6:6" x14ac:dyDescent="0.2">
      <c r="F155" s="24"/>
    </row>
    <row r="156" spans="6:6" x14ac:dyDescent="0.2">
      <c r="F156" s="24"/>
    </row>
    <row r="157" spans="6:6" x14ac:dyDescent="0.2">
      <c r="F157" s="24"/>
    </row>
    <row r="158" spans="6:6" x14ac:dyDescent="0.2">
      <c r="F158" s="24"/>
    </row>
    <row r="159" spans="6:6" x14ac:dyDescent="0.2">
      <c r="F159" s="24"/>
    </row>
    <row r="160" spans="6:6" x14ac:dyDescent="0.2">
      <c r="F160" s="24"/>
    </row>
    <row r="161" spans="1:6" x14ac:dyDescent="0.2">
      <c r="A161" s="344"/>
      <c r="F161" s="24"/>
    </row>
    <row r="162" spans="1:6" x14ac:dyDescent="0.2">
      <c r="A162" s="344"/>
      <c r="F162" s="24"/>
    </row>
    <row r="163" spans="1:6" x14ac:dyDescent="0.2">
      <c r="A163" s="344"/>
      <c r="F163" s="24"/>
    </row>
    <row r="164" spans="1:6" x14ac:dyDescent="0.2">
      <c r="A164" s="344"/>
      <c r="F164" s="24"/>
    </row>
    <row r="165" spans="1:6" x14ac:dyDescent="0.2">
      <c r="A165" s="344"/>
      <c r="F165" s="24"/>
    </row>
    <row r="166" spans="1:6" x14ac:dyDescent="0.2">
      <c r="A166" s="344"/>
      <c r="F166" s="24" t="s">
        <v>494</v>
      </c>
    </row>
  </sheetData>
  <sheetProtection algorithmName="SHA-512" hashValue="ao3u/+Aed+bsYWeZ2JgH49lQcAkiPuou7TzUIlnzA1mrpPZDtUExICCuMSLsAf+87G8ZcMCxIPNEG/iZ8nhPaA==" saltValue="t1dvCwMI1c7eodbV2ETsUw==" spinCount="100000" sheet="1" objects="1" scenarios="1"/>
  <phoneticPr fontId="0" type="noConversion"/>
  <pageMargins left="0.74803149606299202" right="0.55118110236220497" top="0.196850393700787" bottom="0.98425196850393704" header="0.511811023622047" footer="0.511811023622047"/>
  <pageSetup paperSize="9" orientation="portrait" useFirstPageNumber="1" r:id="rId1"/>
  <headerFooter alignWithMargins="0">
    <oddFooter>&amp;L&amp;F&amp;C&amp;"Times New Roman,Bold"&amp;12_________________________________________________________________________________&amp;"Times New Roman,Regular"&amp;10
1.&amp;P&amp;R&amp;12Carried to Collection ____________ &amp;10
Date: &amp;D</oddFooter>
  </headerFooter>
  <rowBreaks count="3" manualBreakCount="3">
    <brk id="40" max="5" man="1"/>
    <brk id="90" max="5" man="1"/>
    <brk id="166"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showZeros="0" view="pageBreakPreview" zoomScaleNormal="100" zoomScaleSheetLayoutView="100" workbookViewId="0"/>
  </sheetViews>
  <sheetFormatPr defaultRowHeight="12.75" x14ac:dyDescent="0.2"/>
  <cols>
    <col min="1" max="1" width="10.33203125" style="386" customWidth="1"/>
    <col min="2" max="2" width="48.83203125" style="292" customWidth="1"/>
    <col min="3" max="3" width="6.33203125" style="296" customWidth="1"/>
    <col min="4" max="4" width="10.83203125" style="293" customWidth="1"/>
    <col min="5" max="5" width="1" style="297" customWidth="1"/>
    <col min="6" max="6" width="21.6640625" style="297" customWidth="1"/>
    <col min="7" max="16384" width="9.33203125" style="13"/>
  </cols>
  <sheetData>
    <row r="1" spans="1:6" s="9" customFormat="1" x14ac:dyDescent="0.2">
      <c r="A1" s="255">
        <f>'1 - General Requirements'!A1</f>
        <v>0</v>
      </c>
      <c r="B1" s="256"/>
      <c r="C1" s="257"/>
      <c r="D1" s="258"/>
      <c r="E1" s="259"/>
      <c r="F1" s="259"/>
    </row>
    <row r="2" spans="1:6" s="9" customFormat="1" x14ac:dyDescent="0.2">
      <c r="A2" s="255">
        <f>'1 - General Requirements'!A2</f>
        <v>0</v>
      </c>
      <c r="B2" s="256"/>
      <c r="C2" s="257"/>
      <c r="D2" s="258"/>
      <c r="E2" s="259"/>
      <c r="F2" s="259"/>
    </row>
    <row r="3" spans="1:6" s="9" customFormat="1" x14ac:dyDescent="0.2">
      <c r="A3" s="255">
        <f>'1 - General Requirements'!A3</f>
        <v>0</v>
      </c>
      <c r="B3" s="256"/>
      <c r="C3" s="257"/>
      <c r="D3" s="258"/>
      <c r="E3" s="259"/>
      <c r="F3" s="259"/>
    </row>
    <row r="4" spans="1:6" s="10" customFormat="1" x14ac:dyDescent="0.2">
      <c r="A4" s="261">
        <f>'1 - General Requirements'!A4</f>
        <v>0</v>
      </c>
      <c r="B4" s="262"/>
      <c r="C4" s="263"/>
      <c r="D4" s="263"/>
      <c r="E4" s="263"/>
      <c r="F4" s="263"/>
    </row>
    <row r="5" spans="1:6" s="10" customFormat="1" x14ac:dyDescent="0.2">
      <c r="A5" s="265" t="str">
        <f>'1 - General Requirements'!A5</f>
        <v>LEBANESE RED CROSS</v>
      </c>
      <c r="B5" s="303"/>
      <c r="C5" s="303"/>
      <c r="D5" s="304"/>
      <c r="E5" s="305"/>
      <c r="F5" s="306" t="str">
        <f>'1 - General Requirements'!F5</f>
        <v>Bill of Quantities</v>
      </c>
    </row>
    <row r="6" spans="1:6" s="10" customFormat="1" x14ac:dyDescent="0.2">
      <c r="A6" s="271" t="str">
        <f>'1 - General Requirements'!A6</f>
        <v>BTS ANTELIAS</v>
      </c>
      <c r="B6" s="272"/>
      <c r="C6" s="272"/>
      <c r="D6" s="273"/>
      <c r="E6" s="274"/>
      <c r="F6" s="275" t="str">
        <f>'1 - General Requirements'!F6</f>
        <v>Division 1: General Requirements</v>
      </c>
    </row>
    <row r="7" spans="1:6" s="10" customFormat="1" x14ac:dyDescent="0.2">
      <c r="A7" s="271" t="str">
        <f>'1 - General Requirements'!A7</f>
        <v>LEBANON</v>
      </c>
      <c r="B7" s="272"/>
      <c r="C7" s="272"/>
      <c r="D7" s="273"/>
      <c r="E7" s="274"/>
      <c r="F7" s="275">
        <f>'1 - General Requirements'!F7</f>
        <v>0</v>
      </c>
    </row>
    <row r="8" spans="1:6" s="10" customFormat="1" x14ac:dyDescent="0.2">
      <c r="A8" s="276">
        <f>'1 - General Requirements'!A8</f>
        <v>0</v>
      </c>
      <c r="B8" s="277"/>
      <c r="C8" s="277"/>
      <c r="D8" s="278"/>
      <c r="E8" s="279"/>
      <c r="F8" s="280">
        <f>'1 - General Requirements'!F8</f>
        <v>0</v>
      </c>
    </row>
    <row r="9" spans="1:6" s="6" customFormat="1" x14ac:dyDescent="0.2">
      <c r="A9" s="365"/>
      <c r="B9" s="366"/>
      <c r="C9" s="367"/>
      <c r="D9" s="368"/>
      <c r="E9" s="369"/>
      <c r="F9" s="369"/>
    </row>
    <row r="10" spans="1:6" ht="15.75" x14ac:dyDescent="0.2">
      <c r="A10" s="284" t="s">
        <v>26</v>
      </c>
      <c r="B10" s="284"/>
      <c r="C10" s="284"/>
      <c r="D10" s="284"/>
      <c r="E10" s="284"/>
      <c r="F10" s="284"/>
    </row>
    <row r="11" spans="1:6" s="17" customFormat="1" x14ac:dyDescent="0.2">
      <c r="A11" s="370"/>
      <c r="B11" s="371"/>
      <c r="C11" s="286"/>
      <c r="D11" s="287"/>
      <c r="E11" s="372"/>
      <c r="F11" s="372"/>
    </row>
    <row r="12" spans="1:6" s="17" customFormat="1" ht="20.25" x14ac:dyDescent="0.2">
      <c r="A12" s="373" t="s">
        <v>221</v>
      </c>
      <c r="B12" s="371"/>
      <c r="C12" s="374"/>
      <c r="D12" s="375" t="s">
        <v>190</v>
      </c>
      <c r="E12" s="376" t="s">
        <v>218</v>
      </c>
      <c r="F12" s="377" t="str">
        <f>Summary!$G$12</f>
        <v>Amount (US $)</v>
      </c>
    </row>
    <row r="13" spans="1:6" s="17" customFormat="1" x14ac:dyDescent="0.2">
      <c r="A13" s="378"/>
      <c r="B13" s="372"/>
      <c r="C13" s="379"/>
      <c r="D13" s="379"/>
      <c r="E13" s="379"/>
      <c r="F13" s="372"/>
    </row>
    <row r="14" spans="1:6" s="17" customFormat="1" ht="20.25" x14ac:dyDescent="0.2">
      <c r="A14" s="378" t="str">
        <f t="shared" ref="A14:A19" si="0">$E$12&amp;E14&amp;" "&amp;$D$12</f>
        <v>1.1 ……………………………………………………………………………………….……………………………………………………………………………………….</v>
      </c>
      <c r="B14" s="371"/>
      <c r="C14" s="380"/>
      <c r="D14" s="381"/>
      <c r="E14" s="382">
        <f t="shared" ref="E14:E19" si="1">E13+1</f>
        <v>1</v>
      </c>
      <c r="F14" s="383" t="str">
        <f>'1 - General Requirements'!F40</f>
        <v>Included</v>
      </c>
    </row>
    <row r="15" spans="1:6" s="17" customFormat="1" ht="20.25" x14ac:dyDescent="0.2">
      <c r="A15" s="378" t="str">
        <f t="shared" si="0"/>
        <v>1.2 ……………………………………………………………………………………….……………………………………………………………………………………….</v>
      </c>
      <c r="B15" s="371"/>
      <c r="C15" s="380"/>
      <c r="D15" s="381"/>
      <c r="E15" s="382">
        <f t="shared" si="1"/>
        <v>2</v>
      </c>
      <c r="F15" s="383" t="str">
        <f>'1 - General Requirements'!F61</f>
        <v>Included</v>
      </c>
    </row>
    <row r="16" spans="1:6" s="17" customFormat="1" ht="20.25" x14ac:dyDescent="0.2">
      <c r="A16" s="378" t="str">
        <f t="shared" si="0"/>
        <v>1.3 ……………………………………………………………………………………….……………………………………………………………………………………….</v>
      </c>
      <c r="B16" s="371"/>
      <c r="C16" s="380"/>
      <c r="D16" s="381"/>
      <c r="E16" s="382">
        <f t="shared" si="1"/>
        <v>3</v>
      </c>
      <c r="F16" s="383" t="str">
        <f>'1 - General Requirements'!F90</f>
        <v>Included</v>
      </c>
    </row>
    <row r="17" spans="1:6" s="17" customFormat="1" ht="20.25" x14ac:dyDescent="0.2">
      <c r="A17" s="378" t="str">
        <f t="shared" si="0"/>
        <v>1.4 ……………………………………………………………………………………….……………………………………………………………………………………….</v>
      </c>
      <c r="B17" s="371"/>
      <c r="C17" s="380"/>
      <c r="D17" s="381"/>
      <c r="E17" s="382">
        <f t="shared" si="1"/>
        <v>4</v>
      </c>
      <c r="F17" s="383" t="str">
        <f>'1 - General Requirements'!F112</f>
        <v>Included</v>
      </c>
    </row>
    <row r="18" spans="1:6" s="17" customFormat="1" ht="20.25" x14ac:dyDescent="0.2">
      <c r="A18" s="378" t="str">
        <f t="shared" si="0"/>
        <v>1.5 ……………………………………………………………………………………….……………………………………………………………………………………….</v>
      </c>
      <c r="B18" s="371"/>
      <c r="C18" s="380"/>
      <c r="D18" s="381"/>
      <c r="E18" s="382">
        <f t="shared" si="1"/>
        <v>5</v>
      </c>
      <c r="F18" s="383" t="str">
        <f>'1 - General Requirements'!F131</f>
        <v>Included</v>
      </c>
    </row>
    <row r="19" spans="1:6" s="17" customFormat="1" ht="20.25" x14ac:dyDescent="0.2">
      <c r="A19" s="378" t="str">
        <f t="shared" si="0"/>
        <v>1.6 ……………………………………………………………………………………….……………………………………………………………………………………….</v>
      </c>
      <c r="B19" s="371"/>
      <c r="C19" s="380"/>
      <c r="D19" s="381"/>
      <c r="E19" s="382">
        <f t="shared" si="1"/>
        <v>6</v>
      </c>
      <c r="F19" s="383" t="str">
        <f>'1 - General Requirements'!F166</f>
        <v>Included</v>
      </c>
    </row>
    <row r="20" spans="1:6" s="17" customFormat="1" x14ac:dyDescent="0.2">
      <c r="A20" s="370"/>
      <c r="B20" s="286"/>
      <c r="C20" s="286"/>
      <c r="D20" s="381"/>
      <c r="E20" s="372"/>
      <c r="F20" s="372"/>
    </row>
    <row r="21" spans="1:6" s="17" customFormat="1" ht="20.25" x14ac:dyDescent="0.2">
      <c r="A21" s="370"/>
      <c r="B21" s="380"/>
      <c r="C21" s="384" t="str">
        <f>"Total Carried to "&amp;Summary!$A$10</f>
        <v>Total Carried to Summary</v>
      </c>
      <c r="D21" s="381" t="s">
        <v>32</v>
      </c>
      <c r="E21" s="372"/>
      <c r="F21" s="385" t="str">
        <f>F15</f>
        <v>Included</v>
      </c>
    </row>
    <row r="22" spans="1:6" x14ac:dyDescent="0.2">
      <c r="E22" s="372"/>
      <c r="F22" s="387"/>
    </row>
  </sheetData>
  <sheetProtection algorithmName="SHA-512" hashValue="5RYHtOvrtg6Fv4tzBJjJmU5IaBQnuhrSdm64PkKEnCetfnZo/AnVK4VgIGcLFL3NQmTb5rGB+wADKdNGf/wG1g==" saltValue="6A5aoT00WRbJhGDXaRixDg==" spinCount="100000" sheet="1" objects="1" scenarios="1"/>
  <phoneticPr fontId="0" type="noConversion"/>
  <pageMargins left="0.74803149606299213" right="0.55118110236220474" top="0.19685039370078741" bottom="0.98425196850393704" header="0.51181102362204722" footer="0.51181102362204722"/>
  <pageSetup paperSize="9" orientation="portrait" r:id="rId1"/>
  <headerFooter alignWithMargins="0">
    <oddFooter>&amp;L&amp;F&amp;C&amp;"Times New Roman,Bold"&amp;12_________________________________________________________________________________&amp;"Times New Roman,Regular"&amp;10
1.&amp;P&amp;RDate: &amp;D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
  <sheetViews>
    <sheetView showGridLines="0" showZeros="0" zoomScaleNormal="100" zoomScaleSheetLayoutView="100" workbookViewId="0"/>
  </sheetViews>
  <sheetFormatPr defaultRowHeight="12.75" x14ac:dyDescent="0.2"/>
  <cols>
    <col min="1" max="1" width="9.33203125" style="295"/>
    <col min="2" max="2" width="9.33203125" style="292"/>
    <col min="3" max="4" width="9.33203125" style="296"/>
    <col min="5" max="6" width="9.33203125" style="297"/>
    <col min="7" max="10" width="9.33203125" style="298"/>
    <col min="11" max="16384" width="9.33203125" style="9"/>
  </cols>
  <sheetData>
    <row r="1" spans="1:10" ht="18.75" x14ac:dyDescent="0.2">
      <c r="A1" s="294" t="str">
        <f>'2 - Siteworks'!$F$6</f>
        <v>Division 2: Site Construction</v>
      </c>
      <c r="B1" s="232"/>
      <c r="C1" s="232"/>
      <c r="D1" s="232"/>
      <c r="E1" s="233"/>
      <c r="F1" s="233"/>
      <c r="G1" s="234"/>
      <c r="H1" s="234"/>
      <c r="I1" s="234"/>
      <c r="J1" s="234"/>
    </row>
  </sheetData>
  <sheetProtection algorithmName="SHA-512" hashValue="bQe7mihgXlo+t1rzvp6R12CpNH2sG6Kl7/aH8vJUE7ECOeczLZr0YGM22nqD1m+gLq0GgR2UV4p4j/ON5Sroig==" saltValue="6X8qKAfRd92bWws2JbZ8Eg==" spinCount="100000" sheet="1" objects="1" scenarios="1"/>
  <phoneticPr fontId="0" type="noConversion"/>
  <printOptions horizontalCentered="1" verticalCentered="1"/>
  <pageMargins left="0.74803149606299213" right="0.55118110236220474" top="0.78740157480314965"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showGridLines="0" showZeros="0" view="pageBreakPreview" zoomScaleNormal="100" zoomScaleSheetLayoutView="100" workbookViewId="0">
      <selection activeCell="B15" sqref="B15"/>
    </sheetView>
  </sheetViews>
  <sheetFormatPr defaultRowHeight="12.75" x14ac:dyDescent="0.2"/>
  <cols>
    <col min="1" max="1" width="10.33203125" style="343" customWidth="1"/>
    <col min="2" max="2" width="48.83203125" style="344" customWidth="1"/>
    <col min="3" max="3" width="6.33203125" style="344" customWidth="1"/>
    <col min="4" max="4" width="10.83203125" style="344" customWidth="1"/>
    <col min="5" max="5" width="9.83203125" style="13" customWidth="1"/>
    <col min="6" max="6" width="12.83203125" style="302" customWidth="1"/>
    <col min="7" max="16384" width="9.33203125" style="13"/>
  </cols>
  <sheetData>
    <row r="1" spans="1:6" s="9" customFormat="1" x14ac:dyDescent="0.2">
      <c r="A1" s="255">
        <f>'Table of Contents'!A1</f>
        <v>0</v>
      </c>
      <c r="B1" s="256"/>
      <c r="C1" s="257"/>
      <c r="D1" s="258"/>
      <c r="E1" s="25"/>
      <c r="F1" s="25"/>
    </row>
    <row r="2" spans="1:6" s="9" customFormat="1" x14ac:dyDescent="0.2">
      <c r="A2" s="255">
        <f>'Table of Contents'!A2</f>
        <v>0</v>
      </c>
      <c r="B2" s="256"/>
      <c r="C2" s="257"/>
      <c r="D2" s="258"/>
      <c r="E2" s="25"/>
      <c r="F2" s="25"/>
    </row>
    <row r="3" spans="1:6" s="9" customFormat="1" x14ac:dyDescent="0.2">
      <c r="A3" s="255">
        <f>'Table of Contents'!A3</f>
        <v>0</v>
      </c>
      <c r="B3" s="256"/>
      <c r="C3" s="257"/>
      <c r="D3" s="258"/>
      <c r="E3" s="25"/>
      <c r="F3" s="25"/>
    </row>
    <row r="4" spans="1:6" s="10" customFormat="1" x14ac:dyDescent="0.2">
      <c r="A4" s="261">
        <f>'Table of Contents'!A4</f>
        <v>0</v>
      </c>
      <c r="B4" s="262"/>
      <c r="C4" s="263"/>
      <c r="D4" s="263"/>
      <c r="E4" s="26"/>
      <c r="F4" s="26"/>
    </row>
    <row r="5" spans="1:6" s="10" customFormat="1" x14ac:dyDescent="0.2">
      <c r="A5" s="265" t="str">
        <f>'Table of Contents'!A5</f>
        <v>LEBANESE RED CROSS</v>
      </c>
      <c r="B5" s="303"/>
      <c r="C5" s="303"/>
      <c r="D5" s="304"/>
      <c r="E5" s="31"/>
      <c r="F5" s="299" t="str">
        <f>'Table of Contents'!G5</f>
        <v>Bill of Quantities</v>
      </c>
    </row>
    <row r="6" spans="1:6" s="10" customFormat="1" x14ac:dyDescent="0.2">
      <c r="A6" s="271" t="str">
        <f>'Table of Contents'!A6</f>
        <v>BTS ANTELIAS</v>
      </c>
      <c r="B6" s="272"/>
      <c r="C6" s="272"/>
      <c r="D6" s="273"/>
      <c r="E6" s="27"/>
      <c r="F6" s="28" t="str">
        <f>'Table of Contents'!$A$16</f>
        <v>Division 2: Site Construction</v>
      </c>
    </row>
    <row r="7" spans="1:6" s="10" customFormat="1" x14ac:dyDescent="0.2">
      <c r="A7" s="271" t="str">
        <f>'Table of Contents'!A7</f>
        <v>LEBANON</v>
      </c>
      <c r="B7" s="272"/>
      <c r="C7" s="272"/>
      <c r="D7" s="273"/>
      <c r="E7" s="27"/>
      <c r="F7" s="28"/>
    </row>
    <row r="8" spans="1:6" s="10" customFormat="1" x14ac:dyDescent="0.2">
      <c r="A8" s="276">
        <f>'Table of Contents'!A8</f>
        <v>0</v>
      </c>
      <c r="B8" s="277"/>
      <c r="C8" s="277"/>
      <c r="D8" s="278"/>
      <c r="E8" s="29"/>
      <c r="F8" s="30"/>
    </row>
    <row r="9" spans="1:6" x14ac:dyDescent="0.2">
      <c r="A9" s="307" t="s">
        <v>132</v>
      </c>
      <c r="B9" s="308" t="s">
        <v>133</v>
      </c>
      <c r="C9" s="309" t="s">
        <v>134</v>
      </c>
      <c r="D9" s="310" t="s">
        <v>19</v>
      </c>
      <c r="E9" s="11" t="s">
        <v>20</v>
      </c>
      <c r="F9" s="11" t="s">
        <v>197</v>
      </c>
    </row>
    <row r="10" spans="1:6" x14ac:dyDescent="0.2">
      <c r="A10" s="312"/>
      <c r="B10" s="313"/>
      <c r="C10" s="314"/>
      <c r="D10" s="315" t="s">
        <v>71</v>
      </c>
      <c r="E10" s="12" t="str">
        <f>Summary!$G$13</f>
        <v>(US $)</v>
      </c>
      <c r="F10" s="12" t="str">
        <f>E10</f>
        <v>(US $)</v>
      </c>
    </row>
    <row r="11" spans="1:6" x14ac:dyDescent="0.2">
      <c r="A11" s="317"/>
      <c r="B11" s="318"/>
      <c r="C11" s="319"/>
      <c r="D11" s="319"/>
      <c r="E11" s="300"/>
      <c r="F11" s="300"/>
    </row>
    <row r="12" spans="1:6" x14ac:dyDescent="0.2">
      <c r="A12" s="390">
        <v>2315</v>
      </c>
      <c r="B12" s="347" t="s">
        <v>288</v>
      </c>
      <c r="C12" s="319"/>
      <c r="D12" s="319"/>
      <c r="E12" s="300"/>
      <c r="F12" s="300">
        <f t="shared" ref="F12:F19" si="0">$D12*E12</f>
        <v>0</v>
      </c>
    </row>
    <row r="13" spans="1:6" x14ac:dyDescent="0.2">
      <c r="A13" s="317"/>
      <c r="B13" s="359"/>
      <c r="C13" s="319"/>
      <c r="D13" s="319"/>
      <c r="E13" s="300"/>
      <c r="F13" s="300">
        <f t="shared" si="0"/>
        <v>0</v>
      </c>
    </row>
    <row r="14" spans="1:6" s="37" customFormat="1" x14ac:dyDescent="0.2">
      <c r="A14" s="391">
        <f>A12+0.1</f>
        <v>2315.1</v>
      </c>
      <c r="B14" s="392" t="s">
        <v>237</v>
      </c>
      <c r="C14" s="319"/>
      <c r="D14" s="319"/>
      <c r="E14" s="300"/>
      <c r="F14" s="300">
        <f t="shared" si="0"/>
        <v>0</v>
      </c>
    </row>
    <row r="15" spans="1:6" s="37" customFormat="1" ht="89.25" x14ac:dyDescent="0.2">
      <c r="A15" s="391"/>
      <c r="B15" s="362" t="s">
        <v>519</v>
      </c>
      <c r="C15" s="319"/>
      <c r="D15" s="319"/>
      <c r="E15" s="300"/>
      <c r="F15" s="300">
        <f t="shared" si="0"/>
        <v>0</v>
      </c>
    </row>
    <row r="16" spans="1:6" s="37" customFormat="1" x14ac:dyDescent="0.2">
      <c r="A16" s="391"/>
      <c r="B16" s="393"/>
      <c r="C16" s="319"/>
      <c r="D16" s="319"/>
      <c r="E16" s="300"/>
      <c r="F16" s="300"/>
    </row>
    <row r="17" spans="1:6" s="388" customFormat="1" ht="25.5" x14ac:dyDescent="0.2">
      <c r="A17" s="391" t="s">
        <v>238</v>
      </c>
      <c r="B17" s="362" t="s">
        <v>1118</v>
      </c>
      <c r="C17" s="319" t="s">
        <v>168</v>
      </c>
      <c r="D17" s="319">
        <v>3</v>
      </c>
      <c r="E17" s="300"/>
      <c r="F17" s="300">
        <f t="shared" si="0"/>
        <v>0</v>
      </c>
    </row>
    <row r="18" spans="1:6" s="388" customFormat="1" x14ac:dyDescent="0.2">
      <c r="A18" s="390"/>
      <c r="B18" s="356" t="s">
        <v>149</v>
      </c>
      <c r="C18" s="319"/>
      <c r="D18" s="319"/>
      <c r="E18" s="300"/>
      <c r="F18" s="300">
        <f t="shared" si="0"/>
        <v>0</v>
      </c>
    </row>
    <row r="19" spans="1:6" s="388" customFormat="1" x14ac:dyDescent="0.2">
      <c r="A19" s="390"/>
      <c r="B19" s="357"/>
      <c r="C19" s="319"/>
      <c r="D19" s="319"/>
      <c r="E19" s="300"/>
      <c r="F19" s="300">
        <f t="shared" si="0"/>
        <v>0</v>
      </c>
    </row>
    <row r="20" spans="1:6" s="388" customFormat="1" x14ac:dyDescent="0.2">
      <c r="A20" s="390"/>
      <c r="B20" s="359"/>
      <c r="C20" s="319"/>
      <c r="D20" s="319"/>
      <c r="E20" s="300"/>
      <c r="F20" s="300"/>
    </row>
    <row r="21" spans="1:6" s="388" customFormat="1" ht="25.5" x14ac:dyDescent="0.2">
      <c r="A21" s="391" t="s">
        <v>285</v>
      </c>
      <c r="B21" s="362" t="s">
        <v>1119</v>
      </c>
      <c r="C21" s="319" t="s">
        <v>286</v>
      </c>
      <c r="D21" s="319">
        <v>225</v>
      </c>
      <c r="E21" s="300"/>
      <c r="F21" s="300">
        <f t="shared" ref="F21:F23" si="1">$D21*E21</f>
        <v>0</v>
      </c>
    </row>
    <row r="22" spans="1:6" s="388" customFormat="1" x14ac:dyDescent="0.2">
      <c r="A22" s="390"/>
      <c r="B22" s="356" t="s">
        <v>149</v>
      </c>
      <c r="C22" s="319"/>
      <c r="D22" s="319"/>
      <c r="E22" s="300"/>
      <c r="F22" s="300">
        <f t="shared" si="1"/>
        <v>0</v>
      </c>
    </row>
    <row r="23" spans="1:6" s="388" customFormat="1" x14ac:dyDescent="0.2">
      <c r="A23" s="390"/>
      <c r="B23" s="357"/>
      <c r="C23" s="319"/>
      <c r="D23" s="319"/>
      <c r="E23" s="300"/>
      <c r="F23" s="300">
        <f t="shared" si="1"/>
        <v>0</v>
      </c>
    </row>
    <row r="24" spans="1:6" s="388" customFormat="1" x14ac:dyDescent="0.2">
      <c r="A24" s="390"/>
      <c r="B24" s="359"/>
      <c r="C24" s="319"/>
      <c r="D24" s="319"/>
      <c r="E24" s="300"/>
      <c r="F24" s="300"/>
    </row>
    <row r="25" spans="1:6" s="388" customFormat="1" ht="38.25" x14ac:dyDescent="0.2">
      <c r="A25" s="391" t="s">
        <v>391</v>
      </c>
      <c r="B25" s="579" t="s">
        <v>1120</v>
      </c>
      <c r="C25" s="319" t="s">
        <v>286</v>
      </c>
      <c r="D25" s="319">
        <v>387</v>
      </c>
      <c r="E25" s="300"/>
      <c r="F25" s="300">
        <f t="shared" ref="F25:F27" si="2">$D25*E25</f>
        <v>0</v>
      </c>
    </row>
    <row r="26" spans="1:6" s="388" customFormat="1" x14ac:dyDescent="0.2">
      <c r="A26" s="390"/>
      <c r="B26" s="356" t="s">
        <v>149</v>
      </c>
      <c r="C26" s="319"/>
      <c r="D26" s="319"/>
      <c r="E26" s="300"/>
      <c r="F26" s="300">
        <f t="shared" si="2"/>
        <v>0</v>
      </c>
    </row>
    <row r="27" spans="1:6" s="388" customFormat="1" x14ac:dyDescent="0.2">
      <c r="A27" s="390"/>
      <c r="B27" s="357"/>
      <c r="C27" s="319"/>
      <c r="D27" s="319"/>
      <c r="E27" s="300"/>
      <c r="F27" s="300">
        <f t="shared" si="2"/>
        <v>0</v>
      </c>
    </row>
    <row r="28" spans="1:6" s="388" customFormat="1" x14ac:dyDescent="0.2">
      <c r="A28" s="390"/>
      <c r="B28" s="359"/>
      <c r="C28" s="319"/>
      <c r="D28" s="319"/>
      <c r="E28" s="300"/>
      <c r="F28" s="300"/>
    </row>
    <row r="29" spans="1:6" s="37" customFormat="1" x14ac:dyDescent="0.2">
      <c r="A29" s="390"/>
      <c r="B29" s="349"/>
      <c r="C29" s="319"/>
      <c r="D29" s="319"/>
      <c r="E29" s="300"/>
      <c r="F29" s="389">
        <f>SUM(F11:F27)</f>
        <v>0</v>
      </c>
    </row>
  </sheetData>
  <sheetProtection algorithmName="SHA-512" hashValue="TvejJufxOdm7KDBf6wPri1qkxOwi5rU0qu5ymxgsnyW2fEVARhj4l6CNPihglWfuW/QPp7gwJT3xmkyCirhnUg==" saltValue="NKf+xXiTUJ4jT51DhOfF2w==" spinCount="100000" sheet="1" objects="1" scenarios="1"/>
  <phoneticPr fontId="0" type="noConversion"/>
  <pageMargins left="0.74803149606299213" right="0.55118110236220474" top="0.19685039370078741" bottom="0.98425196850393704" header="0.51181102362204722" footer="0.51181102362204722"/>
  <pageSetup paperSize="9" orientation="portrait" useFirstPageNumber="1" r:id="rId1"/>
  <headerFooter alignWithMargins="0">
    <oddFooter>&amp;L&amp;F&amp;C&amp;"Times New Roman,Bold"&amp;12_________________________________________________________________________________&amp;"Times New Roman,Regular"&amp;10
2.&amp;P&amp;R&amp;12Carried to Collection ____________ &amp;10
Date: &amp;D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40</vt:i4>
      </vt:variant>
    </vt:vector>
  </HeadingPairs>
  <TitlesOfParts>
    <vt:vector size="91" baseType="lpstr">
      <vt:lpstr>Cover</vt:lpstr>
      <vt:lpstr>Table of Contents</vt:lpstr>
      <vt:lpstr>Preamble Cover</vt:lpstr>
      <vt:lpstr>General Preambles</vt:lpstr>
      <vt:lpstr>1 - Cover</vt:lpstr>
      <vt:lpstr>1 - General Requirements</vt:lpstr>
      <vt:lpstr>1 - Collection</vt:lpstr>
      <vt:lpstr>2 - Cover</vt:lpstr>
      <vt:lpstr>2 - Siteworks</vt:lpstr>
      <vt:lpstr>2 - Collection</vt:lpstr>
      <vt:lpstr>3 - Cover</vt:lpstr>
      <vt:lpstr>3 - Concrete</vt:lpstr>
      <vt:lpstr>3 - Collection</vt:lpstr>
      <vt:lpstr>4 - Cover</vt:lpstr>
      <vt:lpstr>4 - Masonry</vt:lpstr>
      <vt:lpstr>4 - Collection</vt:lpstr>
      <vt:lpstr>6 - Cover</vt:lpstr>
      <vt:lpstr>6 - Wood and Plastics</vt:lpstr>
      <vt:lpstr>6 - Collection</vt:lpstr>
      <vt:lpstr>7 - Cover</vt:lpstr>
      <vt:lpstr>7 - Thermal and Moisture</vt:lpstr>
      <vt:lpstr>7 - Collection</vt:lpstr>
      <vt:lpstr>8 - Cover</vt:lpstr>
      <vt:lpstr>8 - Doors and Windows</vt:lpstr>
      <vt:lpstr>8 - Collection</vt:lpstr>
      <vt:lpstr>9 - Cover</vt:lpstr>
      <vt:lpstr>9 - Finishes</vt:lpstr>
      <vt:lpstr>9 - Collection</vt:lpstr>
      <vt:lpstr>10 - Cover</vt:lpstr>
      <vt:lpstr>10 - Specialties</vt:lpstr>
      <vt:lpstr>10 - Collection</vt:lpstr>
      <vt:lpstr>15 - Cover</vt:lpstr>
      <vt:lpstr>15 - Table of Contents</vt:lpstr>
      <vt:lpstr>15 - Preamble Cover </vt:lpstr>
      <vt:lpstr>15 - Preamble</vt:lpstr>
      <vt:lpstr>15.1 - Cover</vt:lpstr>
      <vt:lpstr>15.1 - Sanitary Works</vt:lpstr>
      <vt:lpstr>15.1 - Collection</vt:lpstr>
      <vt:lpstr>15.2 - Cover</vt:lpstr>
      <vt:lpstr>15.2 - HVAC Works</vt:lpstr>
      <vt:lpstr>15.2 - Collection</vt:lpstr>
      <vt:lpstr>15.3 - Cover</vt:lpstr>
      <vt:lpstr>15.3 - Fire Fighting Works</vt:lpstr>
      <vt:lpstr>15.3 - Collection</vt:lpstr>
      <vt:lpstr>15 - Summary Cover</vt:lpstr>
      <vt:lpstr>15 - Summary</vt:lpstr>
      <vt:lpstr>16 - Cover</vt:lpstr>
      <vt:lpstr>16 - Electrical</vt:lpstr>
      <vt:lpstr>16 - Collection</vt:lpstr>
      <vt:lpstr>Summary Cover</vt:lpstr>
      <vt:lpstr>Summary</vt:lpstr>
      <vt:lpstr>'1 - General Requirements'!Print_Area</vt:lpstr>
      <vt:lpstr>'10 - Specialties'!Print_Area</vt:lpstr>
      <vt:lpstr>'15.1 - Sanitary Works'!Print_Area</vt:lpstr>
      <vt:lpstr>'3 - Concrete'!Print_Area</vt:lpstr>
      <vt:lpstr>'7 - Thermal and Moisture'!Print_Area</vt:lpstr>
      <vt:lpstr>'8 - Doors and Windows'!Print_Area</vt:lpstr>
      <vt:lpstr>Cover!Print_Area</vt:lpstr>
      <vt:lpstr>'1 - Collection'!Print_Titles</vt:lpstr>
      <vt:lpstr>'1 - General Requirements'!Print_Titles</vt:lpstr>
      <vt:lpstr>'10 - Collection'!Print_Titles</vt:lpstr>
      <vt:lpstr>'10 - Specialties'!Print_Titles</vt:lpstr>
      <vt:lpstr>'15 - Preamble'!Print_Titles</vt:lpstr>
      <vt:lpstr>'15 - Summary'!Print_Titles</vt:lpstr>
      <vt:lpstr>'15 - Table of Contents'!Print_Titles</vt:lpstr>
      <vt:lpstr>'15.1 - Collection'!Print_Titles</vt:lpstr>
      <vt:lpstr>'15.1 - Sanitary Works'!Print_Titles</vt:lpstr>
      <vt:lpstr>'15.2 - Collection'!Print_Titles</vt:lpstr>
      <vt:lpstr>'15.2 - HVAC Works'!Print_Titles</vt:lpstr>
      <vt:lpstr>'15.3 - Collection'!Print_Titles</vt:lpstr>
      <vt:lpstr>'15.3 - Fire Fighting Works'!Print_Titles</vt:lpstr>
      <vt:lpstr>'16 - Collection'!Print_Titles</vt:lpstr>
      <vt:lpstr>'16 - Electrical'!Print_Titles</vt:lpstr>
      <vt:lpstr>'2 - Collection'!Print_Titles</vt:lpstr>
      <vt:lpstr>'2 - Siteworks'!Print_Titles</vt:lpstr>
      <vt:lpstr>'3 - Collection'!Print_Titles</vt:lpstr>
      <vt:lpstr>'3 - Concrete'!Print_Titles</vt:lpstr>
      <vt:lpstr>'4 - Collection'!Print_Titles</vt:lpstr>
      <vt:lpstr>'4 - Masonry'!Print_Titles</vt:lpstr>
      <vt:lpstr>'6 - Collection'!Print_Titles</vt:lpstr>
      <vt:lpstr>'6 - Wood and Plastics'!Print_Titles</vt:lpstr>
      <vt:lpstr>'7 - Collection'!Print_Titles</vt:lpstr>
      <vt:lpstr>'7 - Thermal and Moisture'!Print_Titles</vt:lpstr>
      <vt:lpstr>'8 - Collection'!Print_Titles</vt:lpstr>
      <vt:lpstr>'8 - Doors and Windows'!Print_Titles</vt:lpstr>
      <vt:lpstr>'9 - Collection'!Print_Titles</vt:lpstr>
      <vt:lpstr>'9 - Finishes'!Print_Titles</vt:lpstr>
      <vt:lpstr>Cover!Print_Titles</vt:lpstr>
      <vt:lpstr>'General Preambles'!Print_Titles</vt:lpstr>
      <vt:lpstr>Summary!Print_Titles</vt:lpstr>
      <vt:lpstr>'Table of Contents'!Print_Titles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Bill of Quantities</dc:title>
  <dc:subject>Typical for Building Projects</dc:subject>
  <dc:creator>DB</dc:creator>
  <cp:lastModifiedBy>DB</cp:lastModifiedBy>
  <cp:lastPrinted>2021-11-15T17:50:33Z</cp:lastPrinted>
  <dcterms:created xsi:type="dcterms:W3CDTF">2001-07-20T07:51:24Z</dcterms:created>
  <dcterms:modified xsi:type="dcterms:W3CDTF">2021-11-15T17:50:41Z</dcterms:modified>
  <cp:category>Spectext</cp:category>
</cp:coreProperties>
</file>